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brina H\Desktop\"/>
    </mc:Choice>
  </mc:AlternateContent>
  <xr:revisionPtr revIDLastSave="0" documentId="13_ncr:1_{535A3F0C-4BAF-4B02-A81C-EA65812D4EDC}" xr6:coauthVersionLast="47" xr6:coauthVersionMax="47" xr10:uidLastSave="{00000000-0000-0000-0000-000000000000}"/>
  <bookViews>
    <workbookView xWindow="-108" yWindow="-108" windowWidth="23256" windowHeight="12456" activeTab="1" xr2:uid="{CE0511BA-AE35-4025-952C-53ED1034972C}"/>
  </bookViews>
  <sheets>
    <sheet name="Original" sheetId="9" r:id="rId1"/>
    <sheet name="Original (2)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9" l="1"/>
  <c r="E26" i="9"/>
  <c r="E25" i="9"/>
  <c r="D26" i="9" l="1"/>
  <c r="D27" i="9"/>
  <c r="D28" i="9"/>
  <c r="D25" i="9"/>
  <c r="C29" i="9"/>
  <c r="C28" i="9"/>
  <c r="C27" i="9"/>
  <c r="C26" i="9"/>
  <c r="C25" i="9"/>
  <c r="B29" i="9"/>
  <c r="B28" i="9"/>
  <c r="B27" i="9"/>
  <c r="B26" i="9"/>
  <c r="B25" i="9"/>
  <c r="B22" i="9"/>
  <c r="B21" i="9"/>
  <c r="R12" i="9"/>
  <c r="Q5" i="9"/>
  <c r="R5" i="9"/>
  <c r="Q6" i="9"/>
  <c r="R6" i="9"/>
  <c r="Q7" i="9"/>
  <c r="R7" i="9"/>
  <c r="Q8" i="9"/>
  <c r="R8" i="9"/>
  <c r="Q9" i="9"/>
  <c r="R9" i="9"/>
  <c r="Q10" i="9"/>
  <c r="R10" i="9"/>
  <c r="Q11" i="9"/>
  <c r="R11" i="9"/>
  <c r="R4" i="9"/>
  <c r="Q4" i="9"/>
  <c r="O5" i="9"/>
  <c r="P5" i="9"/>
  <c r="O6" i="9"/>
  <c r="P6" i="9"/>
  <c r="O7" i="9"/>
  <c r="P7" i="9"/>
  <c r="O8" i="9"/>
  <c r="P8" i="9"/>
  <c r="O9" i="9"/>
  <c r="P9" i="9"/>
  <c r="O10" i="9"/>
  <c r="P10" i="9"/>
  <c r="O11" i="9"/>
  <c r="P11" i="9"/>
  <c r="P4" i="9"/>
  <c r="O4" i="9"/>
  <c r="M5" i="9"/>
  <c r="N5" i="9"/>
  <c r="M6" i="9"/>
  <c r="N6" i="9"/>
  <c r="M7" i="9"/>
  <c r="N7" i="9"/>
  <c r="M8" i="9"/>
  <c r="N8" i="9"/>
  <c r="M9" i="9"/>
  <c r="N9" i="9"/>
  <c r="M10" i="9"/>
  <c r="N10" i="9"/>
  <c r="M11" i="9"/>
  <c r="N11" i="9"/>
  <c r="N4" i="9"/>
  <c r="M4" i="9"/>
  <c r="B20" i="9"/>
  <c r="B19" i="9"/>
  <c r="B18" i="9" l="1"/>
  <c r="B17" i="9" l="1"/>
  <c r="K14" i="9"/>
  <c r="H14" i="9"/>
  <c r="H13" i="9"/>
  <c r="E14" i="9"/>
  <c r="E13" i="9"/>
  <c r="B14" i="9"/>
  <c r="B13" i="9"/>
  <c r="K11" i="9"/>
  <c r="K8" i="9"/>
  <c r="K5" i="9"/>
  <c r="K10" i="9"/>
  <c r="K7" i="9"/>
  <c r="K4" i="9"/>
  <c r="J11" i="9"/>
  <c r="J10" i="9"/>
  <c r="J8" i="9"/>
  <c r="J7" i="9"/>
  <c r="J5" i="9"/>
  <c r="J4" i="9"/>
  <c r="G11" i="9"/>
  <c r="G10" i="9"/>
  <c r="G8" i="9"/>
  <c r="G7" i="9"/>
  <c r="G5" i="9"/>
  <c r="G4" i="9"/>
  <c r="D11" i="9"/>
  <c r="D10" i="9"/>
  <c r="D8" i="9"/>
  <c r="D7" i="9"/>
  <c r="D5" i="9"/>
  <c r="D4" i="9"/>
</calcChain>
</file>

<file path=xl/sharedStrings.xml><?xml version="1.0" encoding="utf-8"?>
<sst xmlns="http://schemas.openxmlformats.org/spreadsheetml/2006/main" count="68" uniqueCount="44">
  <si>
    <t>N=</t>
  </si>
  <si>
    <t>Yij²</t>
  </si>
  <si>
    <t>SQT=</t>
  </si>
  <si>
    <t>TC=</t>
  </si>
  <si>
    <t>SQR=</t>
  </si>
  <si>
    <t>Total</t>
  </si>
  <si>
    <t>SQ</t>
  </si>
  <si>
    <t>GDL</t>
  </si>
  <si>
    <t>MQ</t>
  </si>
  <si>
    <t>Fcalc</t>
  </si>
  <si>
    <t>Ftab</t>
  </si>
  <si>
    <t>Resistência à compressão aos 7 dias</t>
  </si>
  <si>
    <t>Temperatura de cura</t>
  </si>
  <si>
    <t>CCA</t>
  </si>
  <si>
    <t>Metakaolin</t>
  </si>
  <si>
    <t>Silica Ativa</t>
  </si>
  <si>
    <t>T.j.</t>
  </si>
  <si>
    <t>T.i.</t>
  </si>
  <si>
    <t>SQA=</t>
  </si>
  <si>
    <t>SQB=</t>
  </si>
  <si>
    <t>SQAB=</t>
  </si>
  <si>
    <t>S(Yijk²)=</t>
  </si>
  <si>
    <t>Fonte de Variação</t>
  </si>
  <si>
    <t>Adição Mineral (A)</t>
  </si>
  <si>
    <t>Temperatura (B)</t>
  </si>
  <si>
    <t>AB</t>
  </si>
  <si>
    <t>Erro</t>
  </si>
  <si>
    <t>Temperatura de cura (B)</t>
  </si>
  <si>
    <t>Anova: fator duplo com repetição</t>
  </si>
  <si>
    <t>RESUMO</t>
  </si>
  <si>
    <t>Contagem</t>
  </si>
  <si>
    <t>Soma</t>
  </si>
  <si>
    <t>Média</t>
  </si>
  <si>
    <t>Variância</t>
  </si>
  <si>
    <t>ANOVA</t>
  </si>
  <si>
    <t>Fonte da variação</t>
  </si>
  <si>
    <t>gl</t>
  </si>
  <si>
    <t>F</t>
  </si>
  <si>
    <t>valor-P</t>
  </si>
  <si>
    <t>F crítico</t>
  </si>
  <si>
    <t>Amostra</t>
  </si>
  <si>
    <t>Colunas</t>
  </si>
  <si>
    <t>Interações</t>
  </si>
  <si>
    <t>Dentro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</si>
</sst>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" fontId="1" fillId="0" borderId="0" xfId="0" applyNumberFormat="1" applyFont="1"/>
    <xf numFmtId="1" fontId="0" fillId="0" borderId="0" xfId="0" applyNumberFormat="1"/>
    <xf numFmtId="0" fontId="2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1" fontId="1" fillId="0" borderId="3" xfId="0" applyNumberFormat="1" applyFont="1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3" fillId="0" borderId="0" xfId="0" applyFont="1"/>
    <xf numFmtId="0" fontId="0" fillId="2" borderId="3" xfId="0" applyFill="1" applyBorder="1"/>
    <xf numFmtId="0" fontId="3" fillId="2" borderId="3" xfId="0" applyFont="1" applyFill="1" applyBorder="1"/>
    <xf numFmtId="0" fontId="0" fillId="3" borderId="3" xfId="0" applyFill="1" applyBorder="1"/>
    <xf numFmtId="0" fontId="0" fillId="4" borderId="3" xfId="0" applyFill="1" applyBorder="1"/>
    <xf numFmtId="0" fontId="3" fillId="4" borderId="3" xfId="0" applyFont="1" applyFill="1" applyBorder="1"/>
    <xf numFmtId="0" fontId="0" fillId="5" borderId="3" xfId="0" applyFill="1" applyBorder="1"/>
    <xf numFmtId="0" fontId="0" fillId="6" borderId="3" xfId="0" applyFill="1" applyBorder="1"/>
    <xf numFmtId="0" fontId="3" fillId="6" borderId="3" xfId="0" applyFont="1" applyFill="1" applyBorder="1"/>
    <xf numFmtId="0" fontId="0" fillId="7" borderId="3" xfId="0" applyFill="1" applyBorder="1"/>
    <xf numFmtId="0" fontId="0" fillId="8" borderId="3" xfId="0" applyFill="1" applyBorder="1"/>
    <xf numFmtId="0" fontId="2" fillId="0" borderId="3" xfId="0" applyFont="1" applyBorder="1"/>
    <xf numFmtId="2" fontId="3" fillId="0" borderId="3" xfId="0" applyNumberFormat="1" applyFont="1" applyBorder="1"/>
    <xf numFmtId="164" fontId="1" fillId="0" borderId="3" xfId="0" applyNumberFormat="1" applyFont="1" applyBorder="1"/>
    <xf numFmtId="0" fontId="0" fillId="0" borderId="3" xfId="0" applyBorder="1" applyAlignment="1">
      <alignment vertical="center"/>
    </xf>
    <xf numFmtId="164" fontId="3" fillId="2" borderId="3" xfId="0" applyNumberFormat="1" applyFont="1" applyFill="1" applyBorder="1"/>
    <xf numFmtId="164" fontId="3" fillId="0" borderId="3" xfId="0" applyNumberFormat="1" applyFont="1" applyBorder="1"/>
    <xf numFmtId="164" fontId="3" fillId="6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0" fillId="0" borderId="0" xfId="0" applyFill="1" applyBorder="1" applyAlignment="1"/>
    <xf numFmtId="0" fontId="5" fillId="0" borderId="9" xfId="0" applyFont="1" applyFill="1" applyBorder="1" applyAlignment="1">
      <alignment horizontal="right"/>
    </xf>
    <xf numFmtId="0" fontId="0" fillId="0" borderId="10" xfId="0" applyFill="1" applyBorder="1" applyAlignment="1"/>
    <xf numFmtId="0" fontId="6" fillId="0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65941</xdr:colOff>
      <xdr:row>22</xdr:row>
      <xdr:rowOff>174986</xdr:rowOff>
    </xdr:from>
    <xdr:to>
      <xdr:col>13</xdr:col>
      <xdr:colOff>414326</xdr:colOff>
      <xdr:row>29</xdr:row>
      <xdr:rowOff>21981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EA3318-C560-514E-4E50-BE9FB976C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2691" y="4417274"/>
          <a:ext cx="4605327" cy="1180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227414</xdr:colOff>
      <xdr:row>15</xdr:row>
      <xdr:rowOff>19050</xdr:rowOff>
    </xdr:from>
    <xdr:to>
      <xdr:col>6</xdr:col>
      <xdr:colOff>315496</xdr:colOff>
      <xdr:row>22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2C37342-67F9-6648-36E2-966CA7D7D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7664" y="2927838"/>
          <a:ext cx="2564582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586155</xdr:colOff>
      <xdr:row>15</xdr:row>
      <xdr:rowOff>18756</xdr:rowOff>
    </xdr:from>
    <xdr:to>
      <xdr:col>10</xdr:col>
      <xdr:colOff>5527</xdr:colOff>
      <xdr:row>20</xdr:row>
      <xdr:rowOff>54219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E767980-DEB8-AD6D-4D50-1C5A0F25F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4017" y="2791264"/>
          <a:ext cx="1857772" cy="94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608134</xdr:colOff>
      <xdr:row>21</xdr:row>
      <xdr:rowOff>5221</xdr:rowOff>
    </xdr:from>
    <xdr:to>
      <xdr:col>11</xdr:col>
      <xdr:colOff>400417</xdr:colOff>
      <xdr:row>22</xdr:row>
      <xdr:rowOff>32970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A2F01FF-A8AC-D338-391E-A1F27F938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4884" y="4057009"/>
          <a:ext cx="2832956" cy="21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11723</xdr:colOff>
      <xdr:row>30</xdr:row>
      <xdr:rowOff>80731</xdr:rowOff>
    </xdr:from>
    <xdr:to>
      <xdr:col>4</xdr:col>
      <xdr:colOff>63012</xdr:colOff>
      <xdr:row>36</xdr:row>
      <xdr:rowOff>32360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18DC60E-2AA0-7B4E-16D9-695664EB2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3" y="5578854"/>
          <a:ext cx="3327889" cy="1041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A3A02-E7E9-48BF-90B4-7AB741C75F4E}">
  <dimension ref="A1:R30"/>
  <sheetViews>
    <sheetView zoomScale="180" zoomScaleNormal="180" workbookViewId="0">
      <selection activeCell="E27" sqref="E27"/>
    </sheetView>
  </sheetViews>
  <sheetFormatPr defaultRowHeight="14.4" x14ac:dyDescent="0.3"/>
  <cols>
    <col min="1" max="1" width="20.44140625" customWidth="1"/>
    <col min="2" max="2" width="9.5546875" bestFit="1" customWidth="1"/>
    <col min="5" max="6" width="9.44140625" customWidth="1"/>
  </cols>
  <sheetData>
    <row r="1" spans="1:18" ht="18" x14ac:dyDescent="0.35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8" x14ac:dyDescent="0.3">
      <c r="A2" s="40" t="s">
        <v>23</v>
      </c>
      <c r="B2" s="41" t="s">
        <v>27</v>
      </c>
      <c r="C2" s="42"/>
      <c r="D2" s="42"/>
      <c r="E2" s="42"/>
      <c r="F2" s="42"/>
      <c r="G2" s="42"/>
      <c r="H2" s="42"/>
      <c r="I2" s="42"/>
      <c r="J2" s="43"/>
      <c r="K2" s="35" t="s">
        <v>16</v>
      </c>
    </row>
    <row r="3" spans="1:18" x14ac:dyDescent="0.3">
      <c r="A3" s="40"/>
      <c r="B3" s="44">
        <v>20</v>
      </c>
      <c r="C3" s="44"/>
      <c r="D3" s="44"/>
      <c r="E3" s="45">
        <v>25</v>
      </c>
      <c r="F3" s="45"/>
      <c r="G3" s="45"/>
      <c r="H3" s="46">
        <v>30</v>
      </c>
      <c r="I3" s="46"/>
      <c r="J3" s="46"/>
      <c r="K3" s="35"/>
      <c r="M3" s="31" t="s">
        <v>1</v>
      </c>
      <c r="N3" s="31"/>
      <c r="O3" s="31"/>
      <c r="P3" s="31"/>
      <c r="Q3" s="31"/>
      <c r="R3" s="31"/>
    </row>
    <row r="4" spans="1:18" x14ac:dyDescent="0.3">
      <c r="A4" s="32" t="s">
        <v>13</v>
      </c>
      <c r="B4" s="15">
        <v>20</v>
      </c>
      <c r="C4" s="15">
        <v>19</v>
      </c>
      <c r="D4" s="27">
        <f>AVERAGE(B4:C5)</f>
        <v>19.75</v>
      </c>
      <c r="E4" s="18">
        <v>23</v>
      </c>
      <c r="F4" s="18">
        <v>23</v>
      </c>
      <c r="G4" s="17">
        <f>AVERAGE(E4:F5)</f>
        <v>24.25</v>
      </c>
      <c r="H4" s="21">
        <v>25</v>
      </c>
      <c r="I4" s="21">
        <v>25</v>
      </c>
      <c r="J4" s="20">
        <f>AVERAGE(H4:I5)</f>
        <v>26</v>
      </c>
      <c r="K4" s="28">
        <f>AVERAGE(D4,G4,J4)</f>
        <v>23.333333333333332</v>
      </c>
      <c r="M4" s="15">
        <f>B4^2</f>
        <v>400</v>
      </c>
      <c r="N4" s="15">
        <f>C4^2</f>
        <v>361</v>
      </c>
      <c r="O4" s="22">
        <f>E4^2</f>
        <v>529</v>
      </c>
      <c r="P4" s="22">
        <f>F4^2</f>
        <v>529</v>
      </c>
      <c r="Q4" s="21">
        <f>H4^2</f>
        <v>625</v>
      </c>
      <c r="R4" s="21">
        <f>I4^2</f>
        <v>625</v>
      </c>
    </row>
    <row r="5" spans="1:18" x14ac:dyDescent="0.3">
      <c r="A5" s="33"/>
      <c r="B5" s="15">
        <v>19</v>
      </c>
      <c r="C5" s="15">
        <v>21</v>
      </c>
      <c r="D5" s="27">
        <f>SUM(B4:C5)</f>
        <v>79</v>
      </c>
      <c r="E5" s="18">
        <v>25</v>
      </c>
      <c r="F5" s="18">
        <v>26</v>
      </c>
      <c r="G5" s="17">
        <f>SUM(E4:F5)</f>
        <v>97</v>
      </c>
      <c r="H5" s="21">
        <v>26</v>
      </c>
      <c r="I5" s="21">
        <v>28</v>
      </c>
      <c r="J5" s="20">
        <f>SUM(H4:I5)</f>
        <v>104</v>
      </c>
      <c r="K5" s="28">
        <f>SUM(D5,G5,J5)</f>
        <v>280</v>
      </c>
      <c r="M5" s="15">
        <f t="shared" ref="M5:M11" si="0">B5^2</f>
        <v>361</v>
      </c>
      <c r="N5" s="15">
        <f t="shared" ref="N5:N11" si="1">C5^2</f>
        <v>441</v>
      </c>
      <c r="O5" s="22">
        <f t="shared" ref="O5:O11" si="2">E5^2</f>
        <v>625</v>
      </c>
      <c r="P5" s="22">
        <f t="shared" ref="P5:P11" si="3">F5^2</f>
        <v>676</v>
      </c>
      <c r="Q5" s="21">
        <f t="shared" ref="Q5:Q11" si="4">H5^2</f>
        <v>676</v>
      </c>
      <c r="R5" s="21">
        <f t="shared" ref="R5:R11" si="5">I5^2</f>
        <v>784</v>
      </c>
    </row>
    <row r="6" spans="1:18" x14ac:dyDescent="0.3">
      <c r="A6" s="34"/>
      <c r="B6" s="13"/>
      <c r="C6" s="13"/>
      <c r="D6" s="14"/>
      <c r="E6" s="16"/>
      <c r="F6" s="16"/>
      <c r="G6" s="17"/>
      <c r="H6" s="19"/>
      <c r="I6" s="19"/>
      <c r="J6" s="20"/>
      <c r="K6" s="24"/>
      <c r="M6" s="15">
        <f t="shared" si="0"/>
        <v>0</v>
      </c>
      <c r="N6" s="15">
        <f t="shared" si="1"/>
        <v>0</v>
      </c>
      <c r="O6" s="22">
        <f t="shared" si="2"/>
        <v>0</v>
      </c>
      <c r="P6" s="22">
        <f t="shared" si="3"/>
        <v>0</v>
      </c>
      <c r="Q6" s="21">
        <f t="shared" si="4"/>
        <v>0</v>
      </c>
      <c r="R6" s="21">
        <f t="shared" si="5"/>
        <v>0</v>
      </c>
    </row>
    <row r="7" spans="1:18" x14ac:dyDescent="0.3">
      <c r="A7" s="32" t="s">
        <v>14</v>
      </c>
      <c r="B7" s="15">
        <v>23</v>
      </c>
      <c r="C7" s="15">
        <v>25</v>
      </c>
      <c r="D7" s="27">
        <f>AVERAGE(B7:C8)</f>
        <v>24.25</v>
      </c>
      <c r="E7" s="18">
        <v>26</v>
      </c>
      <c r="F7" s="18">
        <v>26</v>
      </c>
      <c r="G7" s="17">
        <f>AVERAGE(E7:F8)</f>
        <v>25.75</v>
      </c>
      <c r="H7" s="21">
        <v>29</v>
      </c>
      <c r="I7" s="21">
        <v>31</v>
      </c>
      <c r="J7" s="20">
        <f>AVERAGE(H7:I8)</f>
        <v>30</v>
      </c>
      <c r="K7" s="28">
        <f>AVERAGE(D7,G7,J7)</f>
        <v>26.666666666666668</v>
      </c>
      <c r="M7" s="15">
        <f t="shared" si="0"/>
        <v>529</v>
      </c>
      <c r="N7" s="15">
        <f t="shared" si="1"/>
        <v>625</v>
      </c>
      <c r="O7" s="22">
        <f t="shared" si="2"/>
        <v>676</v>
      </c>
      <c r="P7" s="22">
        <f t="shared" si="3"/>
        <v>676</v>
      </c>
      <c r="Q7" s="21">
        <f t="shared" si="4"/>
        <v>841</v>
      </c>
      <c r="R7" s="21">
        <f t="shared" si="5"/>
        <v>961</v>
      </c>
    </row>
    <row r="8" spans="1:18" x14ac:dyDescent="0.3">
      <c r="A8" s="33"/>
      <c r="B8" s="15">
        <v>25</v>
      </c>
      <c r="C8" s="15">
        <v>24</v>
      </c>
      <c r="D8" s="27">
        <f>SUM(B7:C8)</f>
        <v>97</v>
      </c>
      <c r="E8" s="18">
        <v>26</v>
      </c>
      <c r="F8" s="18">
        <v>25</v>
      </c>
      <c r="G8" s="17">
        <f>SUM(E7:F8)</f>
        <v>103</v>
      </c>
      <c r="H8" s="21">
        <v>30</v>
      </c>
      <c r="I8" s="21">
        <v>30</v>
      </c>
      <c r="J8" s="20">
        <f>SUM(H7:I8)</f>
        <v>120</v>
      </c>
      <c r="K8" s="28">
        <f>SUM(D8,G8,J8)</f>
        <v>320</v>
      </c>
      <c r="M8" s="15">
        <f t="shared" si="0"/>
        <v>625</v>
      </c>
      <c r="N8" s="15">
        <f t="shared" si="1"/>
        <v>576</v>
      </c>
      <c r="O8" s="22">
        <f t="shared" si="2"/>
        <v>676</v>
      </c>
      <c r="P8" s="22">
        <f t="shared" si="3"/>
        <v>625</v>
      </c>
      <c r="Q8" s="21">
        <f t="shared" si="4"/>
        <v>900</v>
      </c>
      <c r="R8" s="21">
        <f t="shared" si="5"/>
        <v>900</v>
      </c>
    </row>
    <row r="9" spans="1:18" x14ac:dyDescent="0.3">
      <c r="A9" s="34"/>
      <c r="B9" s="13"/>
      <c r="C9" s="13"/>
      <c r="D9" s="14"/>
      <c r="E9" s="16"/>
      <c r="F9" s="16"/>
      <c r="G9" s="17"/>
      <c r="H9" s="19"/>
      <c r="I9" s="19"/>
      <c r="J9" s="20"/>
      <c r="K9" s="24"/>
      <c r="M9" s="15">
        <f t="shared" si="0"/>
        <v>0</v>
      </c>
      <c r="N9" s="15">
        <f t="shared" si="1"/>
        <v>0</v>
      </c>
      <c r="O9" s="22">
        <f t="shared" si="2"/>
        <v>0</v>
      </c>
      <c r="P9" s="22">
        <f t="shared" si="3"/>
        <v>0</v>
      </c>
      <c r="Q9" s="21">
        <f t="shared" si="4"/>
        <v>0</v>
      </c>
      <c r="R9" s="21">
        <f t="shared" si="5"/>
        <v>0</v>
      </c>
    </row>
    <row r="10" spans="1:18" x14ac:dyDescent="0.3">
      <c r="A10" s="32" t="s">
        <v>15</v>
      </c>
      <c r="B10" s="15">
        <v>30</v>
      </c>
      <c r="C10" s="15">
        <v>30</v>
      </c>
      <c r="D10" s="27">
        <f>AVERAGE(B10:C11)</f>
        <v>31</v>
      </c>
      <c r="E10" s="18">
        <v>31</v>
      </c>
      <c r="F10" s="18">
        <v>32</v>
      </c>
      <c r="G10" s="17">
        <f>AVERAGE(E10:F11)</f>
        <v>30.75</v>
      </c>
      <c r="H10" s="21">
        <v>36</v>
      </c>
      <c r="I10" s="21">
        <v>36</v>
      </c>
      <c r="J10" s="20">
        <f>AVERAGE(H10:I11)</f>
        <v>35.25</v>
      </c>
      <c r="K10" s="28">
        <f>AVERAGE(D10,G10,J10)</f>
        <v>32.333333333333336</v>
      </c>
      <c r="M10" s="15">
        <f t="shared" si="0"/>
        <v>900</v>
      </c>
      <c r="N10" s="15">
        <f t="shared" si="1"/>
        <v>900</v>
      </c>
      <c r="O10" s="22">
        <f t="shared" si="2"/>
        <v>961</v>
      </c>
      <c r="P10" s="22">
        <f t="shared" si="3"/>
        <v>1024</v>
      </c>
      <c r="Q10" s="21">
        <f t="shared" si="4"/>
        <v>1296</v>
      </c>
      <c r="R10" s="21">
        <f t="shared" si="5"/>
        <v>1296</v>
      </c>
    </row>
    <row r="11" spans="1:18" x14ac:dyDescent="0.3">
      <c r="A11" s="33"/>
      <c r="B11" s="15">
        <v>33</v>
      </c>
      <c r="C11" s="15">
        <v>31</v>
      </c>
      <c r="D11" s="27">
        <f>SUM(B10:C11)</f>
        <v>124</v>
      </c>
      <c r="E11" s="18">
        <v>30</v>
      </c>
      <c r="F11" s="18">
        <v>30</v>
      </c>
      <c r="G11" s="17">
        <f>SUM(E10:F11)</f>
        <v>123</v>
      </c>
      <c r="H11" s="21">
        <v>35</v>
      </c>
      <c r="I11" s="21">
        <v>34</v>
      </c>
      <c r="J11" s="20">
        <f>SUM(H10:I11)</f>
        <v>141</v>
      </c>
      <c r="K11" s="28">
        <f>SUM(D11,G11,J11)</f>
        <v>388</v>
      </c>
      <c r="M11" s="15">
        <f t="shared" si="0"/>
        <v>1089</v>
      </c>
      <c r="N11" s="15">
        <f t="shared" si="1"/>
        <v>961</v>
      </c>
      <c r="O11" s="22">
        <f t="shared" si="2"/>
        <v>900</v>
      </c>
      <c r="P11" s="22">
        <f t="shared" si="3"/>
        <v>900</v>
      </c>
      <c r="Q11" s="21">
        <f t="shared" si="4"/>
        <v>1225</v>
      </c>
      <c r="R11" s="21">
        <f t="shared" si="5"/>
        <v>1156</v>
      </c>
    </row>
    <row r="12" spans="1:18" x14ac:dyDescent="0.3">
      <c r="A12" s="34"/>
      <c r="B12" s="13"/>
      <c r="C12" s="13"/>
      <c r="D12" s="14"/>
      <c r="E12" s="16"/>
      <c r="F12" s="16"/>
      <c r="G12" s="17"/>
      <c r="H12" s="19"/>
      <c r="I12" s="19"/>
      <c r="J12" s="20"/>
      <c r="K12" s="24"/>
      <c r="Q12" s="23" t="s">
        <v>21</v>
      </c>
      <c r="R12" s="11">
        <f>SUM(M4:R11)</f>
        <v>27850</v>
      </c>
    </row>
    <row r="13" spans="1:18" x14ac:dyDescent="0.3">
      <c r="A13" s="35" t="s">
        <v>17</v>
      </c>
      <c r="B13" s="36">
        <f>AVERAGE(D4,D7,D10)</f>
        <v>25</v>
      </c>
      <c r="C13" s="37"/>
      <c r="D13" s="37"/>
      <c r="E13" s="47">
        <f>AVERAGE(G4,G7,G10)</f>
        <v>26.916666666666668</v>
      </c>
      <c r="F13" s="48"/>
      <c r="G13" s="48"/>
      <c r="H13" s="29">
        <f>AVERAGE(J4,J7,J10)</f>
        <v>30.416666666666668</v>
      </c>
      <c r="I13" s="38"/>
      <c r="J13" s="38"/>
      <c r="K13" s="28"/>
    </row>
    <row r="14" spans="1:18" x14ac:dyDescent="0.3">
      <c r="A14" s="35"/>
      <c r="B14" s="36">
        <f>SUM(D5,D8,D11)</f>
        <v>300</v>
      </c>
      <c r="C14" s="36"/>
      <c r="D14" s="36"/>
      <c r="E14" s="47">
        <f>SUM(G5,G8,G11)</f>
        <v>323</v>
      </c>
      <c r="F14" s="47"/>
      <c r="G14" s="47"/>
      <c r="H14" s="29">
        <f>SUM(J5,J8,J11)</f>
        <v>365</v>
      </c>
      <c r="I14" s="29"/>
      <c r="J14" s="29"/>
      <c r="K14" s="24">
        <f>SUM(K5,K8,K11)</f>
        <v>988</v>
      </c>
    </row>
    <row r="15" spans="1:18" x14ac:dyDescent="0.3">
      <c r="D15" s="12"/>
      <c r="G15" s="12"/>
      <c r="J15" s="12"/>
    </row>
    <row r="16" spans="1:18" x14ac:dyDescent="0.3">
      <c r="A16" s="2" t="s">
        <v>0</v>
      </c>
      <c r="B16" s="3">
        <v>36</v>
      </c>
    </row>
    <row r="17" spans="1:10" x14ac:dyDescent="0.3">
      <c r="A17" s="2" t="s">
        <v>3</v>
      </c>
      <c r="B17" s="3">
        <f>(K14^2)/B16</f>
        <v>27115.111111111109</v>
      </c>
    </row>
    <row r="18" spans="1:10" x14ac:dyDescent="0.3">
      <c r="A18" s="2" t="s">
        <v>18</v>
      </c>
      <c r="B18" s="3">
        <f>(K5^2+K8^2+K11^2)/12-B17</f>
        <v>496.88888888889051</v>
      </c>
      <c r="H18" s="1"/>
      <c r="I18" s="1"/>
      <c r="J18" s="1"/>
    </row>
    <row r="19" spans="1:10" x14ac:dyDescent="0.3">
      <c r="A19" s="2" t="s">
        <v>19</v>
      </c>
      <c r="B19" s="3">
        <f>(B14^2+E14^2+H14^2)/12-B17</f>
        <v>181.05555555555839</v>
      </c>
      <c r="H19" s="1"/>
      <c r="I19" s="1"/>
      <c r="J19" s="1"/>
    </row>
    <row r="20" spans="1:10" x14ac:dyDescent="0.3">
      <c r="A20" s="2" t="s">
        <v>20</v>
      </c>
      <c r="B20" s="3">
        <f>(D5^2+D8^2+D11^2+G5^2+G8^2+G11^2+J5^2+J8^2+J11^2)/4-B17-B18-B19</f>
        <v>24.444444444441615</v>
      </c>
      <c r="H20" s="1"/>
      <c r="I20" s="1"/>
      <c r="J20" s="1"/>
    </row>
    <row r="21" spans="1:10" x14ac:dyDescent="0.3">
      <c r="A21" s="2" t="s">
        <v>2</v>
      </c>
      <c r="B21" s="3">
        <f>R12-B17</f>
        <v>734.88888888889051</v>
      </c>
      <c r="H21" s="1"/>
      <c r="I21" s="1"/>
      <c r="J21" s="1"/>
    </row>
    <row r="22" spans="1:10" x14ac:dyDescent="0.3">
      <c r="A22" s="2" t="s">
        <v>4</v>
      </c>
      <c r="B22" s="3">
        <f>B21-B20-B18-B19</f>
        <v>32.5</v>
      </c>
      <c r="H22" s="1"/>
      <c r="I22" s="1"/>
      <c r="J22" s="1"/>
    </row>
    <row r="23" spans="1:10" x14ac:dyDescent="0.3">
      <c r="H23" s="30"/>
      <c r="I23" s="30"/>
      <c r="J23" s="30"/>
    </row>
    <row r="24" spans="1:10" x14ac:dyDescent="0.3">
      <c r="A24" s="5" t="s">
        <v>22</v>
      </c>
      <c r="B24" s="6" t="s">
        <v>6</v>
      </c>
      <c r="C24" s="6" t="s">
        <v>7</v>
      </c>
      <c r="D24" s="6" t="s">
        <v>8</v>
      </c>
      <c r="E24" s="6" t="s">
        <v>9</v>
      </c>
      <c r="F24" s="6" t="s">
        <v>10</v>
      </c>
      <c r="H24" s="1"/>
      <c r="I24" s="1"/>
      <c r="J24" s="1"/>
    </row>
    <row r="25" spans="1:10" x14ac:dyDescent="0.3">
      <c r="A25" s="7" t="s">
        <v>23</v>
      </c>
      <c r="B25" s="8">
        <f>B18</f>
        <v>496.88888888889051</v>
      </c>
      <c r="C25" s="9">
        <f>3-1</f>
        <v>2</v>
      </c>
      <c r="D25" s="25">
        <f>B25/C25</f>
        <v>248.44444444444525</v>
      </c>
      <c r="E25" s="25">
        <f>D25/$D$28</f>
        <v>206.40000000000066</v>
      </c>
      <c r="F25" s="9">
        <v>3.35</v>
      </c>
      <c r="G25" s="10"/>
      <c r="H25" s="1"/>
      <c r="I25" s="1"/>
      <c r="J25" s="1"/>
    </row>
    <row r="26" spans="1:10" x14ac:dyDescent="0.3">
      <c r="A26" s="7" t="s">
        <v>24</v>
      </c>
      <c r="B26" s="8">
        <f>B19</f>
        <v>181.05555555555839</v>
      </c>
      <c r="C26" s="9">
        <f>3-1</f>
        <v>2</v>
      </c>
      <c r="D26" s="25">
        <f t="shared" ref="D26:D28" si="6">B26/C26</f>
        <v>90.527777777779193</v>
      </c>
      <c r="E26" s="25">
        <f>D26/$D$28</f>
        <v>75.207692307693478</v>
      </c>
      <c r="F26" s="9">
        <v>3.35</v>
      </c>
      <c r="G26" s="10"/>
    </row>
    <row r="27" spans="1:10" x14ac:dyDescent="0.3">
      <c r="A27" s="7" t="s">
        <v>25</v>
      </c>
      <c r="B27" s="8">
        <f>B20</f>
        <v>24.444444444441615</v>
      </c>
      <c r="C27" s="9">
        <f>(3-1)*(3-1)</f>
        <v>4</v>
      </c>
      <c r="D27" s="25">
        <f t="shared" si="6"/>
        <v>6.1111111111104037</v>
      </c>
      <c r="E27" s="25">
        <f>D27/$D$28</f>
        <v>5.0769230769224896</v>
      </c>
      <c r="F27" s="9">
        <v>2.73</v>
      </c>
      <c r="G27" s="10"/>
    </row>
    <row r="28" spans="1:10" x14ac:dyDescent="0.3">
      <c r="A28" s="7" t="s">
        <v>26</v>
      </c>
      <c r="B28" s="8">
        <f>B22</f>
        <v>32.5</v>
      </c>
      <c r="C28" s="9">
        <f>3*3*(4-1)</f>
        <v>27</v>
      </c>
      <c r="D28" s="25">
        <f t="shared" si="6"/>
        <v>1.2037037037037037</v>
      </c>
      <c r="E28" s="9"/>
      <c r="F28" s="9"/>
    </row>
    <row r="29" spans="1:10" x14ac:dyDescent="0.3">
      <c r="A29" s="7" t="s">
        <v>5</v>
      </c>
      <c r="B29" s="8">
        <f>B21</f>
        <v>734.88888888889051</v>
      </c>
      <c r="C29" s="9">
        <f>3*3*4-1</f>
        <v>35</v>
      </c>
      <c r="D29" s="9"/>
      <c r="E29" s="9"/>
      <c r="F29" s="9"/>
    </row>
    <row r="30" spans="1:10" x14ac:dyDescent="0.3">
      <c r="I30" s="4"/>
    </row>
  </sheetData>
  <mergeCells count="19">
    <mergeCell ref="A1:K1"/>
    <mergeCell ref="A2:A3"/>
    <mergeCell ref="B2:J2"/>
    <mergeCell ref="K2:K3"/>
    <mergeCell ref="B3:D3"/>
    <mergeCell ref="E3:G3"/>
    <mergeCell ref="H3:J3"/>
    <mergeCell ref="H14:J14"/>
    <mergeCell ref="H23:J23"/>
    <mergeCell ref="M3:R3"/>
    <mergeCell ref="A4:A6"/>
    <mergeCell ref="A7:A9"/>
    <mergeCell ref="A10:A12"/>
    <mergeCell ref="A13:A14"/>
    <mergeCell ref="B13:D13"/>
    <mergeCell ref="E13:G13"/>
    <mergeCell ref="H13:J13"/>
    <mergeCell ref="B14:D14"/>
    <mergeCell ref="E14:G1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6137F-1A6A-4838-8484-B190837B671B}">
  <dimension ref="A1:L36"/>
  <sheetViews>
    <sheetView tabSelected="1" topLeftCell="A18" workbookViewId="0">
      <selection activeCell="Q35" sqref="Q35"/>
    </sheetView>
  </sheetViews>
  <sheetFormatPr defaultRowHeight="14.4" x14ac:dyDescent="0.3"/>
  <cols>
    <col min="1" max="1" width="20.44140625" customWidth="1"/>
    <col min="2" max="2" width="9.5546875" bestFit="1" customWidth="1"/>
    <col min="3" max="3" width="9.44140625" customWidth="1"/>
  </cols>
  <sheetData>
    <row r="1" spans="1:10" x14ac:dyDescent="0.3">
      <c r="A1" s="26"/>
      <c r="B1" s="35" t="s">
        <v>12</v>
      </c>
      <c r="C1" s="35"/>
      <c r="D1" s="35"/>
      <c r="F1" t="s">
        <v>28</v>
      </c>
    </row>
    <row r="2" spans="1:10" x14ac:dyDescent="0.3">
      <c r="A2" s="26"/>
      <c r="B2" s="13">
        <v>20</v>
      </c>
      <c r="C2" s="16">
        <v>25</v>
      </c>
      <c r="D2" s="19">
        <v>30</v>
      </c>
    </row>
    <row r="3" spans="1:10" x14ac:dyDescent="0.3">
      <c r="A3" s="26" t="s">
        <v>13</v>
      </c>
      <c r="B3" s="15">
        <v>20</v>
      </c>
      <c r="C3" s="18">
        <v>23</v>
      </c>
      <c r="D3" s="21">
        <v>25</v>
      </c>
      <c r="F3" t="s">
        <v>29</v>
      </c>
      <c r="G3">
        <v>20</v>
      </c>
      <c r="H3">
        <v>25</v>
      </c>
      <c r="I3">
        <v>30</v>
      </c>
      <c r="J3" t="s">
        <v>5</v>
      </c>
    </row>
    <row r="4" spans="1:10" ht="15" thickBot="1" x14ac:dyDescent="0.35">
      <c r="A4" s="26"/>
      <c r="B4" s="15">
        <v>19</v>
      </c>
      <c r="C4" s="18">
        <v>23</v>
      </c>
      <c r="D4" s="21">
        <v>25</v>
      </c>
      <c r="F4" s="50" t="s">
        <v>13</v>
      </c>
      <c r="G4" s="50"/>
      <c r="H4" s="50"/>
      <c r="I4" s="50"/>
      <c r="J4" s="50"/>
    </row>
    <row r="5" spans="1:10" x14ac:dyDescent="0.3">
      <c r="A5" s="26"/>
      <c r="B5" s="15">
        <v>19</v>
      </c>
      <c r="C5" s="18">
        <v>25</v>
      </c>
      <c r="D5" s="21">
        <v>26</v>
      </c>
      <c r="F5" s="49" t="s">
        <v>30</v>
      </c>
      <c r="G5" s="49">
        <v>4</v>
      </c>
      <c r="H5" s="49">
        <v>4</v>
      </c>
      <c r="I5" s="49">
        <v>4</v>
      </c>
      <c r="J5" s="49">
        <v>12</v>
      </c>
    </row>
    <row r="6" spans="1:10" x14ac:dyDescent="0.3">
      <c r="A6" s="26"/>
      <c r="B6" s="15">
        <v>21</v>
      </c>
      <c r="C6" s="18">
        <v>26</v>
      </c>
      <c r="D6" s="21">
        <v>28</v>
      </c>
      <c r="F6" s="49" t="s">
        <v>31</v>
      </c>
      <c r="G6" s="49">
        <v>79</v>
      </c>
      <c r="H6" s="49">
        <v>97</v>
      </c>
      <c r="I6" s="49">
        <v>104</v>
      </c>
      <c r="J6" s="49">
        <v>280</v>
      </c>
    </row>
    <row r="7" spans="1:10" x14ac:dyDescent="0.3">
      <c r="A7" s="26" t="s">
        <v>14</v>
      </c>
      <c r="B7" s="15">
        <v>23</v>
      </c>
      <c r="C7" s="18">
        <v>26</v>
      </c>
      <c r="D7" s="21">
        <v>29</v>
      </c>
      <c r="F7" s="49" t="s">
        <v>32</v>
      </c>
      <c r="G7" s="49">
        <v>19.75</v>
      </c>
      <c r="H7" s="49">
        <v>24.25</v>
      </c>
      <c r="I7" s="49">
        <v>26</v>
      </c>
      <c r="J7" s="49">
        <v>23.333333333333332</v>
      </c>
    </row>
    <row r="8" spans="1:10" x14ac:dyDescent="0.3">
      <c r="A8" s="26"/>
      <c r="B8" s="15">
        <v>25</v>
      </c>
      <c r="C8" s="18">
        <v>26</v>
      </c>
      <c r="D8" s="21">
        <v>31</v>
      </c>
      <c r="F8" s="49" t="s">
        <v>33</v>
      </c>
      <c r="G8" s="49">
        <v>0.91666666666666663</v>
      </c>
      <c r="H8" s="49">
        <v>2.25</v>
      </c>
      <c r="I8" s="49">
        <v>2</v>
      </c>
      <c r="J8" s="49">
        <v>8.9696969696969973</v>
      </c>
    </row>
    <row r="9" spans="1:10" x14ac:dyDescent="0.3">
      <c r="A9" s="26"/>
      <c r="B9" s="15">
        <v>25</v>
      </c>
      <c r="C9" s="18">
        <v>26</v>
      </c>
      <c r="D9" s="21">
        <v>30</v>
      </c>
      <c r="F9" s="49"/>
      <c r="G9" s="49"/>
      <c r="H9" s="49"/>
      <c r="I9" s="49"/>
      <c r="J9" s="49"/>
    </row>
    <row r="10" spans="1:10" ht="15" thickBot="1" x14ac:dyDescent="0.35">
      <c r="A10" s="26"/>
      <c r="B10" s="15">
        <v>24</v>
      </c>
      <c r="C10" s="18">
        <v>25</v>
      </c>
      <c r="D10" s="21">
        <v>30</v>
      </c>
      <c r="F10" s="50" t="s">
        <v>14</v>
      </c>
      <c r="G10" s="50"/>
      <c r="H10" s="50"/>
      <c r="I10" s="50"/>
      <c r="J10" s="50"/>
    </row>
    <row r="11" spans="1:10" x14ac:dyDescent="0.3">
      <c r="A11" s="26" t="s">
        <v>15</v>
      </c>
      <c r="B11" s="15">
        <v>30</v>
      </c>
      <c r="C11" s="18">
        <v>31</v>
      </c>
      <c r="D11" s="21">
        <v>36</v>
      </c>
      <c r="F11" s="49" t="s">
        <v>30</v>
      </c>
      <c r="G11" s="49">
        <v>4</v>
      </c>
      <c r="H11" s="49">
        <v>4</v>
      </c>
      <c r="I11" s="49">
        <v>4</v>
      </c>
      <c r="J11" s="49">
        <v>12</v>
      </c>
    </row>
    <row r="12" spans="1:10" x14ac:dyDescent="0.3">
      <c r="A12" s="26"/>
      <c r="B12" s="15">
        <v>30</v>
      </c>
      <c r="C12" s="18">
        <v>32</v>
      </c>
      <c r="D12" s="21">
        <v>36</v>
      </c>
      <c r="F12" s="49" t="s">
        <v>31</v>
      </c>
      <c r="G12" s="49">
        <v>97</v>
      </c>
      <c r="H12" s="49">
        <v>103</v>
      </c>
      <c r="I12" s="49">
        <v>120</v>
      </c>
      <c r="J12" s="49">
        <v>320</v>
      </c>
    </row>
    <row r="13" spans="1:10" x14ac:dyDescent="0.3">
      <c r="A13" s="26"/>
      <c r="B13" s="15">
        <v>33</v>
      </c>
      <c r="C13" s="18">
        <v>30</v>
      </c>
      <c r="D13" s="21">
        <v>34</v>
      </c>
      <c r="F13" s="49" t="s">
        <v>32</v>
      </c>
      <c r="G13" s="49">
        <v>24.25</v>
      </c>
      <c r="H13" s="49">
        <v>25.75</v>
      </c>
      <c r="I13" s="49">
        <v>30</v>
      </c>
      <c r="J13" s="49">
        <v>26.666666666666668</v>
      </c>
    </row>
    <row r="14" spans="1:10" x14ac:dyDescent="0.3">
      <c r="A14" s="26"/>
      <c r="B14" s="15">
        <v>31</v>
      </c>
      <c r="C14" s="18">
        <v>30</v>
      </c>
      <c r="D14" s="21">
        <v>35</v>
      </c>
      <c r="F14" s="49" t="s">
        <v>33</v>
      </c>
      <c r="G14" s="49">
        <v>0.91666666666666663</v>
      </c>
      <c r="H14" s="49">
        <v>0.25</v>
      </c>
      <c r="I14" s="49">
        <v>0.66666666666666663</v>
      </c>
      <c r="J14" s="49">
        <v>6.9696969696969688</v>
      </c>
    </row>
    <row r="15" spans="1:10" x14ac:dyDescent="0.3">
      <c r="F15" s="49"/>
      <c r="G15" s="49"/>
      <c r="H15" s="49"/>
      <c r="I15" s="49"/>
      <c r="J15" s="49"/>
    </row>
    <row r="16" spans="1:10" ht="15" thickBot="1" x14ac:dyDescent="0.35">
      <c r="F16" s="50" t="s">
        <v>15</v>
      </c>
      <c r="G16" s="50"/>
      <c r="H16" s="50"/>
      <c r="I16" s="50"/>
      <c r="J16" s="50"/>
    </row>
    <row r="17" spans="6:12" x14ac:dyDescent="0.3">
      <c r="F17" s="49" t="s">
        <v>30</v>
      </c>
      <c r="G17" s="49">
        <v>4</v>
      </c>
      <c r="H17" s="49">
        <v>4</v>
      </c>
      <c r="I17" s="49">
        <v>4</v>
      </c>
      <c r="J17" s="49">
        <v>12</v>
      </c>
    </row>
    <row r="18" spans="6:12" x14ac:dyDescent="0.3">
      <c r="F18" s="49" t="s">
        <v>31</v>
      </c>
      <c r="G18" s="49">
        <v>124</v>
      </c>
      <c r="H18" s="49">
        <v>123</v>
      </c>
      <c r="I18" s="49">
        <v>141</v>
      </c>
      <c r="J18" s="49">
        <v>388</v>
      </c>
    </row>
    <row r="19" spans="6:12" x14ac:dyDescent="0.3">
      <c r="F19" s="49" t="s">
        <v>32</v>
      </c>
      <c r="G19" s="49">
        <v>31</v>
      </c>
      <c r="H19" s="49">
        <v>30.75</v>
      </c>
      <c r="I19" s="49">
        <v>35.25</v>
      </c>
      <c r="J19" s="49">
        <v>32.333333333333336</v>
      </c>
    </row>
    <row r="20" spans="6:12" x14ac:dyDescent="0.3">
      <c r="F20" s="49" t="s">
        <v>33</v>
      </c>
      <c r="G20" s="49">
        <v>2</v>
      </c>
      <c r="H20" s="49">
        <v>0.91666666666666663</v>
      </c>
      <c r="I20" s="49">
        <v>0.91666666666666663</v>
      </c>
      <c r="J20" s="49">
        <v>5.6969696969696981</v>
      </c>
    </row>
    <row r="21" spans="6:12" x14ac:dyDescent="0.3">
      <c r="F21" s="49"/>
      <c r="G21" s="49"/>
      <c r="H21" s="49"/>
      <c r="I21" s="49"/>
      <c r="J21" s="49"/>
    </row>
    <row r="22" spans="6:12" ht="15" thickBot="1" x14ac:dyDescent="0.35">
      <c r="F22" s="50" t="s">
        <v>5</v>
      </c>
      <c r="G22" s="50"/>
      <c r="H22" s="50"/>
      <c r="I22" s="50"/>
      <c r="J22" s="50"/>
    </row>
    <row r="23" spans="6:12" x14ac:dyDescent="0.3">
      <c r="F23" s="49" t="s">
        <v>30</v>
      </c>
      <c r="G23" s="49">
        <v>12</v>
      </c>
      <c r="H23" s="49">
        <v>12</v>
      </c>
      <c r="I23" s="49">
        <v>12</v>
      </c>
      <c r="J23" s="49"/>
    </row>
    <row r="24" spans="6:12" x14ac:dyDescent="0.3">
      <c r="F24" s="49" t="s">
        <v>31</v>
      </c>
      <c r="G24" s="49">
        <v>300</v>
      </c>
      <c r="H24" s="49">
        <v>323</v>
      </c>
      <c r="I24" s="49">
        <v>365</v>
      </c>
      <c r="J24" s="49"/>
    </row>
    <row r="25" spans="6:12" x14ac:dyDescent="0.3">
      <c r="F25" s="49" t="s">
        <v>32</v>
      </c>
      <c r="G25" s="49">
        <v>25</v>
      </c>
      <c r="H25" s="49">
        <v>26.916666666666668</v>
      </c>
      <c r="I25" s="49">
        <v>30.416666666666668</v>
      </c>
      <c r="J25" s="49"/>
    </row>
    <row r="26" spans="6:12" x14ac:dyDescent="0.3">
      <c r="F26" s="49" t="s">
        <v>33</v>
      </c>
      <c r="G26" s="49">
        <v>24.363636363636363</v>
      </c>
      <c r="H26" s="49">
        <v>9.3560606060605505</v>
      </c>
      <c r="I26" s="49">
        <v>16.628787878787822</v>
      </c>
      <c r="J26" s="49"/>
    </row>
    <row r="27" spans="6:12" x14ac:dyDescent="0.3">
      <c r="F27" s="49"/>
      <c r="G27" s="49"/>
      <c r="H27" s="49"/>
      <c r="I27" s="49"/>
      <c r="J27" s="49"/>
    </row>
    <row r="29" spans="6:12" ht="15" thickBot="1" x14ac:dyDescent="0.35">
      <c r="F29" t="s">
        <v>34</v>
      </c>
    </row>
    <row r="30" spans="6:12" x14ac:dyDescent="0.3">
      <c r="F30" s="52" t="s">
        <v>35</v>
      </c>
      <c r="G30" s="52" t="s">
        <v>6</v>
      </c>
      <c r="H30" s="52" t="s">
        <v>36</v>
      </c>
      <c r="I30" s="52" t="s">
        <v>8</v>
      </c>
      <c r="J30" s="52" t="s">
        <v>37</v>
      </c>
      <c r="K30" s="52" t="s">
        <v>38</v>
      </c>
      <c r="L30" s="52" t="s">
        <v>39</v>
      </c>
    </row>
    <row r="31" spans="6:12" x14ac:dyDescent="0.3">
      <c r="F31" s="49" t="s">
        <v>40</v>
      </c>
      <c r="G31" s="49">
        <v>496.88888888888891</v>
      </c>
      <c r="H31" s="49">
        <v>2</v>
      </c>
      <c r="I31" s="49">
        <v>248.44444444444446</v>
      </c>
      <c r="J31" s="49">
        <v>206.4</v>
      </c>
      <c r="K31" s="49">
        <v>4.3597870626576104E-17</v>
      </c>
      <c r="L31" s="49">
        <v>3.3541308285291991</v>
      </c>
    </row>
    <row r="32" spans="6:12" x14ac:dyDescent="0.3">
      <c r="F32" s="49" t="s">
        <v>41</v>
      </c>
      <c r="G32" s="49">
        <v>181.05555555555554</v>
      </c>
      <c r="H32" s="49">
        <v>2</v>
      </c>
      <c r="I32" s="49">
        <v>90.527777777777771</v>
      </c>
      <c r="J32" s="49">
        <v>75.207692307692298</v>
      </c>
      <c r="K32" s="49">
        <v>9.1628077747202628E-12</v>
      </c>
      <c r="L32" s="49">
        <v>3.3541308285291991</v>
      </c>
    </row>
    <row r="33" spans="6:12" x14ac:dyDescent="0.3">
      <c r="F33" s="49" t="s">
        <v>42</v>
      </c>
      <c r="G33" s="49">
        <v>24.444444444444457</v>
      </c>
      <c r="H33" s="49">
        <v>4</v>
      </c>
      <c r="I33" s="49">
        <v>6.1111111111111143</v>
      </c>
      <c r="J33" s="49">
        <v>5.0769230769230793</v>
      </c>
      <c r="K33" s="49">
        <v>3.4996874868056683E-3</v>
      </c>
      <c r="L33" s="49">
        <v>2.727765306033989</v>
      </c>
    </row>
    <row r="34" spans="6:12" x14ac:dyDescent="0.3">
      <c r="F34" s="49" t="s">
        <v>43</v>
      </c>
      <c r="G34" s="49">
        <v>32.5</v>
      </c>
      <c r="H34" s="49">
        <v>27</v>
      </c>
      <c r="I34" s="49">
        <v>1.2037037037037037</v>
      </c>
      <c r="J34" s="49"/>
      <c r="K34" s="49"/>
      <c r="L34" s="49"/>
    </row>
    <row r="35" spans="6:12" x14ac:dyDescent="0.3">
      <c r="F35" s="49"/>
      <c r="G35" s="49"/>
      <c r="H35" s="49"/>
      <c r="I35" s="49"/>
      <c r="J35" s="49"/>
      <c r="K35" s="49"/>
      <c r="L35" s="49"/>
    </row>
    <row r="36" spans="6:12" ht="15" thickBot="1" x14ac:dyDescent="0.35">
      <c r="F36" s="51" t="s">
        <v>5</v>
      </c>
      <c r="G36" s="51">
        <v>734.88888888888891</v>
      </c>
      <c r="H36" s="51">
        <v>35</v>
      </c>
      <c r="I36" s="51"/>
      <c r="J36" s="51"/>
      <c r="K36" s="51"/>
      <c r="L36" s="51"/>
    </row>
  </sheetData>
  <mergeCells count="1">
    <mergeCell ref="B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Original</vt:lpstr>
      <vt:lpstr>Original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Sabrina hagemann</cp:lastModifiedBy>
  <dcterms:created xsi:type="dcterms:W3CDTF">2022-09-05T17:40:27Z</dcterms:created>
  <dcterms:modified xsi:type="dcterms:W3CDTF">2024-11-07T20:15:38Z</dcterms:modified>
</cp:coreProperties>
</file>