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ssandro\Desktop\!Aulas\!Doutorado\!2 TRP 1014 - AVALIAÇÃO E DIMENSIONAMENTO DE PAVIMENTOS\Trabalho 02 - Cálculo da condição do pavimento\"/>
    </mc:Choice>
  </mc:AlternateContent>
  <bookViews>
    <workbookView xWindow="0" yWindow="0" windowWidth="19200" windowHeight="8130" activeTab="1"/>
  </bookViews>
  <sheets>
    <sheet name="Inventário do estado da superfí" sheetId="2" r:id="rId1"/>
    <sheet name="Planilha de cálcul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2" l="1"/>
  <c r="D15" i="1" s="1"/>
  <c r="Z30" i="2"/>
  <c r="E15" i="1" s="1"/>
  <c r="F15" i="1" s="1"/>
  <c r="G15" i="1" s="1"/>
  <c r="H14" i="1" s="1"/>
  <c r="Z31" i="2" l="1"/>
  <c r="E17" i="1" s="1"/>
  <c r="AA31" i="2"/>
  <c r="D17" i="1" s="1"/>
  <c r="F13" i="1"/>
  <c r="H13" i="1" s="1"/>
  <c r="F12" i="1"/>
  <c r="H12" i="1" s="1"/>
  <c r="F11" i="1"/>
  <c r="H11" i="1" s="1"/>
  <c r="F10" i="1"/>
  <c r="H10" i="1" s="1"/>
  <c r="F9" i="1"/>
  <c r="F8" i="1"/>
  <c r="F7" i="1"/>
  <c r="H7" i="1" s="1"/>
  <c r="F6" i="1"/>
  <c r="H9" i="1"/>
  <c r="H6" i="1"/>
  <c r="F17" i="1" l="1"/>
  <c r="G17" i="1" s="1"/>
  <c r="H16" i="1" s="1"/>
  <c r="H8" i="1"/>
  <c r="H18" i="1" s="1"/>
</calcChain>
</file>

<file path=xl/sharedStrings.xml><?xml version="1.0" encoding="utf-8"?>
<sst xmlns="http://schemas.openxmlformats.org/spreadsheetml/2006/main" count="149" uniqueCount="102">
  <si>
    <t>Ítem</t>
  </si>
  <si>
    <t>PLANILHA DE CÁLCULO DO ÍNDICE DE GRAVIDADE GLOBAL (IGG)</t>
  </si>
  <si>
    <t>Estaca ou Quilometro</t>
  </si>
  <si>
    <t>Natureza do defeito</t>
  </si>
  <si>
    <t>Freqüência absoluta</t>
  </si>
  <si>
    <t>Frequência absoluta considerada</t>
  </si>
  <si>
    <t>Frequencia relativa:</t>
  </si>
  <si>
    <t>Fator de ponderação</t>
  </si>
  <si>
    <t>Índice de gravidade individual</t>
  </si>
  <si>
    <t>Observações</t>
  </si>
  <si>
    <t>Trincas isoladas FI, TTC, TTL, TLC, TLL, TRR</t>
  </si>
  <si>
    <t>(FC-2), TB</t>
  </si>
  <si>
    <t>FC-3) JE, TBE</t>
  </si>
  <si>
    <t>ALP, ATP, ALC, ATC</t>
  </si>
  <si>
    <t>O, P, E</t>
  </si>
  <si>
    <t>EX</t>
  </si>
  <si>
    <t>D</t>
  </si>
  <si>
    <t>R</t>
  </si>
  <si>
    <t>Média aritmética das variâncias das flechas medidas em ambas as trilhas</t>
  </si>
  <si>
    <t>Σ IND. GRAVID. IND. = IGG</t>
  </si>
  <si>
    <t>Operador</t>
  </si>
  <si>
    <t>Cálculo</t>
  </si>
  <si>
    <t>Visto</t>
  </si>
  <si>
    <t>N° TOTAL DE ESTAÇÕES (n):</t>
  </si>
  <si>
    <t>RUIM</t>
  </si>
  <si>
    <t>RODOVIA AV. RORAIMA</t>
  </si>
  <si>
    <t>SUB-TRECHO: Trecho 3</t>
  </si>
  <si>
    <t>REVESTIMENTO TIPO: CAUQ</t>
  </si>
  <si>
    <t>Data 05/10/2024</t>
  </si>
  <si>
    <t>Folha: 01</t>
  </si>
  <si>
    <t>TRECHO: AV. RORAIMA</t>
  </si>
  <si>
    <t>INVENTÁRIO DO ESTADO DA SUPERFÍCIE DO PAVIMENTO</t>
  </si>
  <si>
    <t>Estaca ou Km</t>
  </si>
  <si>
    <t>Seção terraplanagem</t>
  </si>
  <si>
    <t>Trincas</t>
  </si>
  <si>
    <t>Isoladas</t>
  </si>
  <si>
    <t>Interligadas</t>
  </si>
  <si>
    <t>FC-2</t>
  </si>
  <si>
    <t>FC-3</t>
  </si>
  <si>
    <t>Afundamentos</t>
  </si>
  <si>
    <t>Plástico</t>
  </si>
  <si>
    <t>Consolidado</t>
  </si>
  <si>
    <t>Outros defeitos</t>
  </si>
  <si>
    <t xml:space="preserve">Observações </t>
  </si>
  <si>
    <t>Folha:</t>
  </si>
  <si>
    <t>Estaca ou km</t>
  </si>
  <si>
    <t>Média</t>
  </si>
  <si>
    <t>Variância</t>
  </si>
  <si>
    <t>1 A) IGI = F x 4/3 quando F &lt;= 30                                                                         2 A) IGI = FV quando FV &lt;= 50                                                                         1 B) IGI = 40 quando F &gt; 30                                                                                        2 B) IGI = 50 quando FV &gt; 50</t>
  </si>
  <si>
    <t>TRR</t>
  </si>
  <si>
    <t>TLL</t>
  </si>
  <si>
    <t>TLC</t>
  </si>
  <si>
    <t>TTL</t>
  </si>
  <si>
    <t>TTC</t>
  </si>
  <si>
    <t>FI</t>
  </si>
  <si>
    <t>Lado</t>
  </si>
  <si>
    <t>TBE</t>
  </si>
  <si>
    <t>JE</t>
  </si>
  <si>
    <t>J</t>
  </si>
  <si>
    <t>TB</t>
  </si>
  <si>
    <t>ALP</t>
  </si>
  <si>
    <t>ATP</t>
  </si>
  <si>
    <t>ALC</t>
  </si>
  <si>
    <t>ATC</t>
  </si>
  <si>
    <t>O</t>
  </si>
  <si>
    <t>P</t>
  </si>
  <si>
    <t>E</t>
  </si>
  <si>
    <t>mm</t>
  </si>
  <si>
    <t>T.R.E.</t>
  </si>
  <si>
    <t>T.R.I.</t>
  </si>
  <si>
    <t>TRILHAS DE RODAS</t>
  </si>
  <si>
    <t>Estações avaliadas</t>
  </si>
  <si>
    <r>
      <rPr>
        <b/>
        <sz val="11"/>
        <color theme="1"/>
        <rFont val="Calibri"/>
        <family val="2"/>
        <scheme val="minor"/>
      </rPr>
      <t>Rodovia</t>
    </r>
    <r>
      <rPr>
        <sz val="11"/>
        <color theme="1"/>
        <rFont val="Calibri"/>
        <family val="2"/>
        <scheme val="minor"/>
      </rPr>
      <t>: Av. Roraima - Santa Maria</t>
    </r>
  </si>
  <si>
    <r>
      <rPr>
        <b/>
        <sz val="11"/>
        <color theme="1"/>
        <rFont val="Calibri"/>
        <family val="2"/>
        <scheme val="minor"/>
      </rPr>
      <t>Trecho</t>
    </r>
    <r>
      <rPr>
        <sz val="11"/>
        <color theme="1"/>
        <rFont val="Calibri"/>
        <family val="2"/>
        <scheme val="minor"/>
      </rPr>
      <t>: Trecho 03</t>
    </r>
  </si>
  <si>
    <r>
      <rPr>
        <b/>
        <sz val="11"/>
        <color theme="1"/>
        <rFont val="Calibri"/>
        <family val="2"/>
        <scheme val="minor"/>
      </rPr>
      <t>Subtrecho:</t>
    </r>
    <r>
      <rPr>
        <sz val="11"/>
        <color theme="1"/>
        <rFont val="Calibri"/>
        <family val="2"/>
        <scheme val="minor"/>
      </rPr>
      <t xml:space="preserve"> N.A.</t>
    </r>
  </si>
  <si>
    <t>X</t>
  </si>
  <si>
    <r>
      <rPr>
        <b/>
        <sz val="11"/>
        <color theme="1"/>
        <rFont val="Calibri"/>
        <family val="2"/>
        <scheme val="minor"/>
      </rPr>
      <t>Operador:</t>
    </r>
    <r>
      <rPr>
        <sz val="11"/>
        <color theme="1"/>
        <rFont val="Calibri"/>
        <family val="2"/>
        <scheme val="minor"/>
      </rPr>
      <t xml:space="preserve"> Alessandro, Giovani e Dêreck.</t>
    </r>
  </si>
  <si>
    <r>
      <rPr>
        <b/>
        <sz val="11"/>
        <color theme="1"/>
        <rFont val="Calibri"/>
        <family val="2"/>
        <scheme val="minor"/>
      </rPr>
      <t>Revestimento Tipo:</t>
    </r>
    <r>
      <rPr>
        <sz val="11"/>
        <color theme="1"/>
        <rFont val="Calibri"/>
        <family val="2"/>
        <scheme val="minor"/>
      </rPr>
      <t xml:space="preserve">  Concreto Betuminoso Usinado a Quente - CBUQ</t>
    </r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</si>
  <si>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 xml:space="preserve"> 05/10/2024</t>
    </r>
  </si>
  <si>
    <t>0+000</t>
  </si>
  <si>
    <t>0+020</t>
  </si>
  <si>
    <t>0+040</t>
  </si>
  <si>
    <t>0+060</t>
  </si>
  <si>
    <t>0+080</t>
  </si>
  <si>
    <t>0+100</t>
  </si>
  <si>
    <t>0+120</t>
  </si>
  <si>
    <t>0+140</t>
  </si>
  <si>
    <t>0+160</t>
  </si>
  <si>
    <t>0+180</t>
  </si>
  <si>
    <t>0+200</t>
  </si>
  <si>
    <t>0+220</t>
  </si>
  <si>
    <t>0+240</t>
  </si>
  <si>
    <t>0+260</t>
  </si>
  <si>
    <t>Média aritmética dos valores médios das flechas medidas em mm nas TRI e TER</t>
  </si>
  <si>
    <t xml:space="preserve">FV= </t>
  </si>
  <si>
    <t>TER:</t>
  </si>
  <si>
    <t>TRI:</t>
  </si>
  <si>
    <t>F:</t>
  </si>
  <si>
    <t>TREv</t>
  </si>
  <si>
    <t>TRIv=</t>
  </si>
  <si>
    <t xml:space="preserve"> 1 A (          )                              2 B  (          )</t>
  </si>
  <si>
    <t>2 A  (          )             2 B   (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</si>
</sst>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4763</xdr:colOff>
      <xdr:row>9</xdr:row>
      <xdr:rowOff>0</xdr:rowOff>
    </xdr:to>
    <xdr:cxnSp macro="">
      <xdr:nvCxnSpPr>
        <xdr:cNvPr id="3" name="Conector reto 2"/>
        <xdr:cNvCxnSpPr/>
      </xdr:nvCxnSpPr>
      <xdr:spPr>
        <a:xfrm>
          <a:off x="3933825" y="2619375"/>
          <a:ext cx="985838" cy="190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4763</xdr:colOff>
      <xdr:row>10</xdr:row>
      <xdr:rowOff>0</xdr:rowOff>
    </xdr:to>
    <xdr:cxnSp macro="">
      <xdr:nvCxnSpPr>
        <xdr:cNvPr id="5" name="Conector reto 4"/>
        <xdr:cNvCxnSpPr/>
      </xdr:nvCxnSpPr>
      <xdr:spPr>
        <a:xfrm>
          <a:off x="3933825" y="2809875"/>
          <a:ext cx="985838" cy="190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976312</xdr:colOff>
      <xdr:row>9</xdr:row>
      <xdr:rowOff>185737</xdr:rowOff>
    </xdr:from>
    <xdr:to>
      <xdr:col>5</xdr:col>
      <xdr:colOff>0</xdr:colOff>
      <xdr:row>10</xdr:row>
      <xdr:rowOff>185737</xdr:rowOff>
    </xdr:to>
    <xdr:cxnSp macro="">
      <xdr:nvCxnSpPr>
        <xdr:cNvPr id="6" name="Conector reto 5"/>
        <xdr:cNvCxnSpPr/>
      </xdr:nvCxnSpPr>
      <xdr:spPr>
        <a:xfrm>
          <a:off x="3929062" y="2995612"/>
          <a:ext cx="985838" cy="190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976312</xdr:colOff>
      <xdr:row>11</xdr:row>
      <xdr:rowOff>0</xdr:rowOff>
    </xdr:from>
    <xdr:to>
      <xdr:col>5</xdr:col>
      <xdr:colOff>0</xdr:colOff>
      <xdr:row>12</xdr:row>
      <xdr:rowOff>0</xdr:rowOff>
    </xdr:to>
    <xdr:cxnSp macro="">
      <xdr:nvCxnSpPr>
        <xdr:cNvPr id="7" name="Conector reto 6"/>
        <xdr:cNvCxnSpPr/>
      </xdr:nvCxnSpPr>
      <xdr:spPr>
        <a:xfrm>
          <a:off x="3929062" y="3190875"/>
          <a:ext cx="985838" cy="190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981074</xdr:colOff>
      <xdr:row>12</xdr:row>
      <xdr:rowOff>0</xdr:rowOff>
    </xdr:from>
    <xdr:to>
      <xdr:col>5</xdr:col>
      <xdr:colOff>4762</xdr:colOff>
      <xdr:row>13</xdr:row>
      <xdr:rowOff>0</xdr:rowOff>
    </xdr:to>
    <xdr:cxnSp macro="">
      <xdr:nvCxnSpPr>
        <xdr:cNvPr id="8" name="Conector reto 7"/>
        <xdr:cNvCxnSpPr/>
      </xdr:nvCxnSpPr>
      <xdr:spPr>
        <a:xfrm>
          <a:off x="3933824" y="3381375"/>
          <a:ext cx="985838" cy="190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cxnSp macro="">
      <xdr:nvCxnSpPr>
        <xdr:cNvPr id="10" name="Conector reto 9"/>
        <xdr:cNvCxnSpPr/>
      </xdr:nvCxnSpPr>
      <xdr:spPr>
        <a:xfrm flipH="1">
          <a:off x="3933825" y="2619375"/>
          <a:ext cx="9810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</xdr:colOff>
      <xdr:row>8</xdr:row>
      <xdr:rowOff>185738</xdr:rowOff>
    </xdr:from>
    <xdr:to>
      <xdr:col>5</xdr:col>
      <xdr:colOff>14287</xdr:colOff>
      <xdr:row>9</xdr:row>
      <xdr:rowOff>185738</xdr:rowOff>
    </xdr:to>
    <xdr:cxnSp macro="">
      <xdr:nvCxnSpPr>
        <xdr:cNvPr id="12" name="Conector reto 11"/>
        <xdr:cNvCxnSpPr/>
      </xdr:nvCxnSpPr>
      <xdr:spPr>
        <a:xfrm flipH="1">
          <a:off x="3948112" y="2805113"/>
          <a:ext cx="9810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cxnSp macro="">
      <xdr:nvCxnSpPr>
        <xdr:cNvPr id="13" name="Conector reto 12"/>
        <xdr:cNvCxnSpPr/>
      </xdr:nvCxnSpPr>
      <xdr:spPr>
        <a:xfrm flipH="1">
          <a:off x="3933825" y="3000375"/>
          <a:ext cx="9810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966787</xdr:colOff>
      <xdr:row>11</xdr:row>
      <xdr:rowOff>0</xdr:rowOff>
    </xdr:from>
    <xdr:to>
      <xdr:col>4</xdr:col>
      <xdr:colOff>966787</xdr:colOff>
      <xdr:row>12</xdr:row>
      <xdr:rowOff>0</xdr:rowOff>
    </xdr:to>
    <xdr:cxnSp macro="">
      <xdr:nvCxnSpPr>
        <xdr:cNvPr id="14" name="Conector reto 13"/>
        <xdr:cNvCxnSpPr/>
      </xdr:nvCxnSpPr>
      <xdr:spPr>
        <a:xfrm flipH="1">
          <a:off x="3919537" y="3190875"/>
          <a:ext cx="9810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976312</xdr:colOff>
      <xdr:row>12</xdr:row>
      <xdr:rowOff>0</xdr:rowOff>
    </xdr:from>
    <xdr:to>
      <xdr:col>4</xdr:col>
      <xdr:colOff>976312</xdr:colOff>
      <xdr:row>13</xdr:row>
      <xdr:rowOff>0</xdr:rowOff>
    </xdr:to>
    <xdr:cxnSp macro="">
      <xdr:nvCxnSpPr>
        <xdr:cNvPr id="15" name="Conector reto 14"/>
        <xdr:cNvCxnSpPr/>
      </xdr:nvCxnSpPr>
      <xdr:spPr>
        <a:xfrm flipH="1">
          <a:off x="3929062" y="3381375"/>
          <a:ext cx="9810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2"/>
  <sheetViews>
    <sheetView topLeftCell="A10" workbookViewId="0">
      <selection activeCell="Z22" sqref="Z22"/>
    </sheetView>
  </sheetViews>
  <sheetFormatPr defaultRowHeight="15" x14ac:dyDescent="0.25"/>
  <cols>
    <col min="1" max="1" width="4.7109375" style="10" customWidth="1"/>
    <col min="2" max="4" width="8.42578125" style="10" customWidth="1"/>
    <col min="5" max="5" width="9.140625" style="10"/>
    <col min="6" max="27" width="6.7109375" style="10" customWidth="1"/>
    <col min="28" max="28" width="14" style="10" customWidth="1"/>
    <col min="29" max="16384" width="9.140625" style="10"/>
  </cols>
  <sheetData>
    <row r="2" spans="2:28" ht="15" customHeight="1" x14ac:dyDescent="0.25">
      <c r="B2" s="14" t="s">
        <v>31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28" ht="20.100000000000001" customHeight="1" x14ac:dyDescent="0.25">
      <c r="B3" s="15" t="s">
        <v>72</v>
      </c>
      <c r="C3" s="15"/>
      <c r="D3" s="15"/>
      <c r="E3" s="15"/>
      <c r="F3" s="15"/>
      <c r="G3" s="15"/>
      <c r="H3" s="15"/>
      <c r="I3" s="15"/>
      <c r="J3" s="15"/>
      <c r="K3" s="15"/>
      <c r="L3" s="15" t="s">
        <v>76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 t="s">
        <v>44</v>
      </c>
      <c r="Z3" s="16"/>
      <c r="AA3" s="17">
        <v>1</v>
      </c>
      <c r="AB3" s="17"/>
    </row>
    <row r="4" spans="2:28" ht="20.100000000000001" customHeight="1" x14ac:dyDescent="0.25">
      <c r="B4" s="15" t="s">
        <v>73</v>
      </c>
      <c r="C4" s="15"/>
      <c r="D4" s="15"/>
      <c r="E4" s="15"/>
      <c r="F4" s="15"/>
      <c r="G4" s="15"/>
      <c r="H4" s="15"/>
      <c r="I4" s="15"/>
      <c r="J4" s="15"/>
      <c r="K4" s="15"/>
      <c r="L4" s="15" t="s">
        <v>77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7" t="s">
        <v>45</v>
      </c>
      <c r="Z4" s="17"/>
      <c r="AA4" s="17" t="s">
        <v>45</v>
      </c>
      <c r="AB4" s="17"/>
    </row>
    <row r="5" spans="2:28" ht="20.100000000000001" customHeight="1" x14ac:dyDescent="0.25">
      <c r="B5" s="15" t="s">
        <v>74</v>
      </c>
      <c r="C5" s="15"/>
      <c r="D5" s="15"/>
      <c r="E5" s="15"/>
      <c r="F5" s="15"/>
      <c r="G5" s="15"/>
      <c r="H5" s="15"/>
      <c r="I5" s="15"/>
      <c r="J5" s="15"/>
      <c r="K5" s="15"/>
      <c r="L5" s="15" t="s">
        <v>78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7"/>
      <c r="Z5" s="17"/>
      <c r="AA5" s="17"/>
      <c r="AB5" s="17"/>
    </row>
    <row r="6" spans="2:28" ht="15.75" customHeight="1" x14ac:dyDescent="0.25">
      <c r="B6" s="19" t="s">
        <v>32</v>
      </c>
      <c r="C6" s="19" t="s">
        <v>33</v>
      </c>
      <c r="D6" s="19" t="s">
        <v>55</v>
      </c>
      <c r="E6" s="19" t="s">
        <v>71</v>
      </c>
      <c r="F6" s="19" t="s">
        <v>34</v>
      </c>
      <c r="G6" s="19"/>
      <c r="H6" s="19"/>
      <c r="I6" s="19"/>
      <c r="J6" s="19"/>
      <c r="K6" s="19"/>
      <c r="L6" s="19"/>
      <c r="M6" s="19"/>
      <c r="N6" s="19"/>
      <c r="O6" s="19"/>
      <c r="P6" s="19" t="s">
        <v>39</v>
      </c>
      <c r="Q6" s="19"/>
      <c r="R6" s="19"/>
      <c r="S6" s="19"/>
      <c r="T6" s="19" t="s">
        <v>42</v>
      </c>
      <c r="U6" s="19"/>
      <c r="V6" s="19"/>
      <c r="W6" s="19"/>
      <c r="X6" s="19"/>
      <c r="Y6" s="19"/>
      <c r="Z6" s="19" t="s">
        <v>70</v>
      </c>
      <c r="AA6" s="19"/>
      <c r="AB6" s="19" t="s">
        <v>43</v>
      </c>
    </row>
    <row r="7" spans="2:28" ht="15.75" customHeight="1" x14ac:dyDescent="0.25">
      <c r="B7" s="19"/>
      <c r="C7" s="19"/>
      <c r="D7" s="19"/>
      <c r="E7" s="19"/>
      <c r="F7" s="19" t="s">
        <v>35</v>
      </c>
      <c r="G7" s="19"/>
      <c r="H7" s="19"/>
      <c r="I7" s="19"/>
      <c r="J7" s="19"/>
      <c r="K7" s="19"/>
      <c r="L7" s="19" t="s">
        <v>36</v>
      </c>
      <c r="M7" s="19"/>
      <c r="N7" s="19"/>
      <c r="O7" s="19"/>
      <c r="P7" s="19" t="s">
        <v>40</v>
      </c>
      <c r="Q7" s="19"/>
      <c r="R7" s="19" t="s">
        <v>41</v>
      </c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2:28" ht="18.75" customHeight="1" x14ac:dyDescent="0.25">
      <c r="B8" s="19"/>
      <c r="C8" s="19"/>
      <c r="D8" s="19"/>
      <c r="E8" s="19"/>
      <c r="F8" s="19" t="s">
        <v>54</v>
      </c>
      <c r="G8" s="19" t="s">
        <v>53</v>
      </c>
      <c r="H8" s="19" t="s">
        <v>52</v>
      </c>
      <c r="I8" s="19" t="s">
        <v>51</v>
      </c>
      <c r="J8" s="19" t="s">
        <v>50</v>
      </c>
      <c r="K8" s="19" t="s">
        <v>49</v>
      </c>
      <c r="L8" s="19" t="s">
        <v>37</v>
      </c>
      <c r="M8" s="19"/>
      <c r="N8" s="19" t="s">
        <v>38</v>
      </c>
      <c r="O8" s="19"/>
      <c r="P8" s="19" t="s">
        <v>60</v>
      </c>
      <c r="Q8" s="19" t="s">
        <v>61</v>
      </c>
      <c r="R8" s="19" t="s">
        <v>62</v>
      </c>
      <c r="S8" s="19" t="s">
        <v>63</v>
      </c>
      <c r="T8" s="19" t="s">
        <v>64</v>
      </c>
      <c r="U8" s="19" t="s">
        <v>65</v>
      </c>
      <c r="V8" s="19" t="s">
        <v>66</v>
      </c>
      <c r="W8" s="19" t="s">
        <v>15</v>
      </c>
      <c r="X8" s="19" t="s">
        <v>16</v>
      </c>
      <c r="Y8" s="19" t="s">
        <v>17</v>
      </c>
      <c r="Z8" s="19" t="s">
        <v>69</v>
      </c>
      <c r="AA8" s="19" t="s">
        <v>68</v>
      </c>
      <c r="AB8" s="19"/>
    </row>
    <row r="9" spans="2:28" ht="18.75" customHeight="1" x14ac:dyDescent="0.25">
      <c r="B9" s="19"/>
      <c r="C9" s="19"/>
      <c r="D9" s="19"/>
      <c r="E9" s="19"/>
      <c r="F9" s="19"/>
      <c r="G9" s="19"/>
      <c r="H9" s="19"/>
      <c r="I9" s="19"/>
      <c r="J9" s="19"/>
      <c r="K9" s="19"/>
      <c r="L9" s="20" t="s">
        <v>58</v>
      </c>
      <c r="M9" s="20" t="s">
        <v>59</v>
      </c>
      <c r="N9" s="20" t="s">
        <v>57</v>
      </c>
      <c r="O9" s="20" t="s">
        <v>56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2:28" ht="20.25" customHeight="1" x14ac:dyDescent="0.25">
      <c r="B10" s="19"/>
      <c r="C10" s="19"/>
      <c r="D10" s="19"/>
      <c r="E10" s="19"/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2</v>
      </c>
      <c r="M10" s="20">
        <v>2</v>
      </c>
      <c r="N10" s="20">
        <v>3</v>
      </c>
      <c r="O10" s="20">
        <v>3</v>
      </c>
      <c r="P10" s="20">
        <v>4</v>
      </c>
      <c r="Q10" s="20">
        <v>4</v>
      </c>
      <c r="R10" s="20">
        <v>4</v>
      </c>
      <c r="S10" s="20">
        <v>4</v>
      </c>
      <c r="T10" s="20">
        <v>5</v>
      </c>
      <c r="U10" s="20">
        <v>5</v>
      </c>
      <c r="V10" s="20">
        <v>5</v>
      </c>
      <c r="W10" s="20">
        <v>6</v>
      </c>
      <c r="X10" s="20">
        <v>7</v>
      </c>
      <c r="Y10" s="20">
        <v>8</v>
      </c>
      <c r="Z10" s="20" t="s">
        <v>67</v>
      </c>
      <c r="AA10" s="20" t="s">
        <v>67</v>
      </c>
      <c r="AB10" s="19"/>
    </row>
    <row r="11" spans="2:28" x14ac:dyDescent="0.25">
      <c r="B11" s="2" t="s">
        <v>79</v>
      </c>
      <c r="C11" s="2"/>
      <c r="D11" s="3" t="s">
        <v>16</v>
      </c>
      <c r="E11" s="2">
        <v>1</v>
      </c>
      <c r="F11" s="2"/>
      <c r="G11" s="2" t="s">
        <v>75</v>
      </c>
      <c r="H11" s="2"/>
      <c r="I11" s="2" t="s">
        <v>75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75</v>
      </c>
      <c r="Y11" s="2"/>
      <c r="Z11" s="2">
        <v>0</v>
      </c>
      <c r="AA11" s="2">
        <v>0</v>
      </c>
      <c r="AB11" s="2"/>
    </row>
    <row r="12" spans="2:28" x14ac:dyDescent="0.25">
      <c r="B12" s="3" t="s">
        <v>80</v>
      </c>
      <c r="C12" s="2"/>
      <c r="D12" s="3" t="s">
        <v>16</v>
      </c>
      <c r="E12" s="2">
        <v>1</v>
      </c>
      <c r="F12" s="2"/>
      <c r="G12" s="2" t="s">
        <v>75</v>
      </c>
      <c r="H12" s="2"/>
      <c r="I12" s="2"/>
      <c r="J12" s="2"/>
      <c r="K12" s="2"/>
      <c r="L12" s="2"/>
      <c r="M12" s="2"/>
      <c r="N12" s="2" t="s">
        <v>75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>
        <v>0</v>
      </c>
      <c r="AA12" s="2">
        <v>0</v>
      </c>
      <c r="AB12" s="2"/>
    </row>
    <row r="13" spans="2:28" x14ac:dyDescent="0.25">
      <c r="B13" s="3" t="s">
        <v>81</v>
      </c>
      <c r="C13" s="2"/>
      <c r="D13" s="3" t="s">
        <v>16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 t="s">
        <v>75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>
        <v>0</v>
      </c>
      <c r="AA13" s="2">
        <v>0</v>
      </c>
      <c r="AB13" s="2"/>
    </row>
    <row r="14" spans="2:28" x14ac:dyDescent="0.25">
      <c r="B14" s="3" t="s">
        <v>82</v>
      </c>
      <c r="C14" s="2"/>
      <c r="D14" s="3" t="s">
        <v>16</v>
      </c>
      <c r="E14" s="2">
        <v>1</v>
      </c>
      <c r="F14" s="2"/>
      <c r="G14" s="2"/>
      <c r="H14" s="2"/>
      <c r="I14" s="2" t="s">
        <v>75</v>
      </c>
      <c r="J14" s="2"/>
      <c r="K14" s="2"/>
      <c r="L14" s="2"/>
      <c r="M14" s="2"/>
      <c r="N14" s="2" t="s">
        <v>75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>
        <v>0</v>
      </c>
      <c r="AA14" s="2">
        <v>0</v>
      </c>
      <c r="AB14" s="2"/>
    </row>
    <row r="15" spans="2:28" x14ac:dyDescent="0.25">
      <c r="B15" s="3" t="s">
        <v>83</v>
      </c>
      <c r="C15" s="2"/>
      <c r="D15" s="3" t="s">
        <v>16</v>
      </c>
      <c r="E15" s="2">
        <v>1</v>
      </c>
      <c r="F15" s="2"/>
      <c r="G15" s="2" t="s">
        <v>75</v>
      </c>
      <c r="H15" s="2"/>
      <c r="I15" s="2" t="s">
        <v>75</v>
      </c>
      <c r="J15" s="2"/>
      <c r="K15" s="2"/>
      <c r="L15" s="2"/>
      <c r="M15" s="2"/>
      <c r="N15" s="2" t="s">
        <v>75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0</v>
      </c>
      <c r="AA15" s="2">
        <v>0</v>
      </c>
      <c r="AB15" s="2"/>
    </row>
    <row r="16" spans="2:28" x14ac:dyDescent="0.25">
      <c r="B16" s="3" t="s">
        <v>84</v>
      </c>
      <c r="C16" s="2"/>
      <c r="D16" s="3" t="s">
        <v>16</v>
      </c>
      <c r="E16" s="2">
        <v>1</v>
      </c>
      <c r="F16" s="2"/>
      <c r="G16" s="2"/>
      <c r="H16" s="2"/>
      <c r="I16" s="2"/>
      <c r="J16" s="2"/>
      <c r="K16" s="2"/>
      <c r="L16" s="2"/>
      <c r="M16" s="2"/>
      <c r="N16" s="2" t="s">
        <v>75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>
        <v>1</v>
      </c>
      <c r="AA16" s="2">
        <v>0</v>
      </c>
      <c r="AB16" s="2"/>
    </row>
    <row r="17" spans="2:28" x14ac:dyDescent="0.25">
      <c r="B17" s="3" t="s">
        <v>85</v>
      </c>
      <c r="C17" s="2"/>
      <c r="D17" s="3" t="s">
        <v>16</v>
      </c>
      <c r="E17" s="2">
        <v>1</v>
      </c>
      <c r="F17" s="2"/>
      <c r="G17" s="2" t="s">
        <v>75</v>
      </c>
      <c r="H17" s="2"/>
      <c r="I17" s="2"/>
      <c r="J17" s="2"/>
      <c r="K17" s="2"/>
      <c r="L17" s="2"/>
      <c r="M17" s="2"/>
      <c r="N17" s="2" t="s">
        <v>75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>
        <v>1</v>
      </c>
      <c r="AA17" s="2">
        <v>1.5</v>
      </c>
      <c r="AB17" s="2"/>
    </row>
    <row r="18" spans="2:28" x14ac:dyDescent="0.25">
      <c r="B18" s="3" t="s">
        <v>86</v>
      </c>
      <c r="C18" s="2"/>
      <c r="D18" s="3" t="s">
        <v>16</v>
      </c>
      <c r="E18" s="2">
        <v>1</v>
      </c>
      <c r="F18" s="2"/>
      <c r="G18" s="2" t="s">
        <v>75</v>
      </c>
      <c r="H18" s="2"/>
      <c r="I18" s="2"/>
      <c r="J18" s="2"/>
      <c r="K18" s="2"/>
      <c r="L18" s="2"/>
      <c r="M18" s="2"/>
      <c r="N18" s="2" t="s">
        <v>75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>
        <v>0</v>
      </c>
      <c r="AA18" s="2">
        <v>0</v>
      </c>
      <c r="AB18" s="2"/>
    </row>
    <row r="19" spans="2:28" x14ac:dyDescent="0.25">
      <c r="B19" s="3" t="s">
        <v>87</v>
      </c>
      <c r="C19" s="2"/>
      <c r="D19" s="3" t="s">
        <v>16</v>
      </c>
      <c r="E19" s="2">
        <v>1</v>
      </c>
      <c r="F19" s="2"/>
      <c r="G19" s="2" t="s">
        <v>75</v>
      </c>
      <c r="H19" s="2"/>
      <c r="I19" s="2" t="s">
        <v>75</v>
      </c>
      <c r="J19" s="2"/>
      <c r="K19" s="2"/>
      <c r="L19" s="2"/>
      <c r="M19" s="2"/>
      <c r="N19" s="2" t="s">
        <v>75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0</v>
      </c>
      <c r="AA19" s="2">
        <v>0</v>
      </c>
      <c r="AB19" s="2"/>
    </row>
    <row r="20" spans="2:28" x14ac:dyDescent="0.25">
      <c r="B20" s="3" t="s">
        <v>88</v>
      </c>
      <c r="C20" s="2"/>
      <c r="D20" s="3" t="s">
        <v>16</v>
      </c>
      <c r="E20" s="2">
        <v>1</v>
      </c>
      <c r="F20" s="2"/>
      <c r="G20" s="2" t="s">
        <v>75</v>
      </c>
      <c r="H20" s="2"/>
      <c r="I20" s="2"/>
      <c r="J20" s="2"/>
      <c r="K20" s="2"/>
      <c r="L20" s="2"/>
      <c r="M20" s="2"/>
      <c r="N20" s="2" t="s">
        <v>75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>
        <v>0</v>
      </c>
      <c r="AA20" s="2">
        <v>0</v>
      </c>
      <c r="AB20" s="2"/>
    </row>
    <row r="21" spans="2:28" x14ac:dyDescent="0.25">
      <c r="B21" s="3" t="s">
        <v>89</v>
      </c>
      <c r="C21" s="2"/>
      <c r="D21" s="3" t="s">
        <v>16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 t="s">
        <v>75</v>
      </c>
      <c r="O21" s="2"/>
      <c r="P21" s="2"/>
      <c r="Q21" s="2"/>
      <c r="R21" s="2"/>
      <c r="S21" s="2"/>
      <c r="T21" s="2"/>
      <c r="U21" s="2" t="s">
        <v>75</v>
      </c>
      <c r="V21" s="2"/>
      <c r="W21" s="2"/>
      <c r="X21" s="2"/>
      <c r="Y21" s="2"/>
      <c r="Z21" s="2">
        <v>2</v>
      </c>
      <c r="AA21" s="2">
        <v>2.5</v>
      </c>
      <c r="AB21" s="2"/>
    </row>
    <row r="22" spans="2:28" x14ac:dyDescent="0.25">
      <c r="B22" s="3" t="s">
        <v>90</v>
      </c>
      <c r="C22" s="2"/>
      <c r="D22" s="3" t="s">
        <v>16</v>
      </c>
      <c r="E22" s="2">
        <v>1</v>
      </c>
      <c r="F22" s="2"/>
      <c r="G22" s="2"/>
      <c r="H22" s="2"/>
      <c r="I22" s="2"/>
      <c r="J22" s="2"/>
      <c r="K22" s="2"/>
      <c r="L22" s="2"/>
      <c r="M22" s="2"/>
      <c r="N22" s="2" t="s">
        <v>75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>
        <v>0</v>
      </c>
      <c r="AA22" s="2">
        <v>0</v>
      </c>
      <c r="AB22" s="2"/>
    </row>
    <row r="23" spans="2:28" x14ac:dyDescent="0.25">
      <c r="B23" s="3" t="s">
        <v>91</v>
      </c>
      <c r="C23" s="2"/>
      <c r="D23" s="3" t="s">
        <v>16</v>
      </c>
      <c r="E23" s="2">
        <v>1</v>
      </c>
      <c r="F23" s="2"/>
      <c r="G23" s="2"/>
      <c r="H23" s="2"/>
      <c r="I23" s="2"/>
      <c r="J23" s="2"/>
      <c r="K23" s="2"/>
      <c r="L23" s="2"/>
      <c r="M23" s="2"/>
      <c r="N23" s="2" t="s">
        <v>75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>
        <v>0</v>
      </c>
      <c r="AA23" s="2">
        <v>0</v>
      </c>
      <c r="AB23" s="2"/>
    </row>
    <row r="24" spans="2:28" x14ac:dyDescent="0.25">
      <c r="B24" s="3" t="s">
        <v>92</v>
      </c>
      <c r="C24" s="2"/>
      <c r="D24" s="3" t="s">
        <v>16</v>
      </c>
      <c r="E24" s="2">
        <v>1</v>
      </c>
      <c r="F24" s="2"/>
      <c r="G24" s="2"/>
      <c r="H24" s="2"/>
      <c r="I24" s="2"/>
      <c r="J24" s="2"/>
      <c r="K24" s="2"/>
      <c r="L24" s="2"/>
      <c r="M24" s="2"/>
      <c r="N24" s="2" t="s">
        <v>75</v>
      </c>
      <c r="O24" s="2"/>
      <c r="P24" s="2"/>
      <c r="Q24" s="2"/>
      <c r="R24" s="2"/>
      <c r="S24" s="2"/>
      <c r="T24" s="2"/>
      <c r="U24" s="2" t="s">
        <v>75</v>
      </c>
      <c r="V24" s="2"/>
      <c r="W24" s="2"/>
      <c r="X24" s="2" t="s">
        <v>75</v>
      </c>
      <c r="Y24" s="2"/>
      <c r="Z24" s="2">
        <v>0</v>
      </c>
      <c r="AA24" s="2">
        <v>0</v>
      </c>
      <c r="AB24" s="2"/>
    </row>
    <row r="25" spans="2:28" x14ac:dyDescent="0.25"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2:28" x14ac:dyDescent="0.25"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2:28" x14ac:dyDescent="0.25"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2:28" x14ac:dyDescent="0.25"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2:28" x14ac:dyDescent="0.25"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x14ac:dyDescent="0.25">
      <c r="Y30" s="10" t="s">
        <v>46</v>
      </c>
      <c r="Z30" s="11">
        <f>SUM(Z11:Z29)/14</f>
        <v>0.2857142857142857</v>
      </c>
      <c r="AA30" s="11">
        <f>SUM(AA11:AA29)/14</f>
        <v>0.2857142857142857</v>
      </c>
    </row>
    <row r="31" spans="2:28" ht="30" customHeight="1" x14ac:dyDescent="0.25">
      <c r="Y31" s="24" t="s">
        <v>47</v>
      </c>
      <c r="Z31" s="25">
        <f>SQRT(((Z11-Z30)^2+(Z12-Z30)^2+(Z13-Z30)^2+(Z14-Z30)^2+(Z15-Z30)^2+(Z16-Z30)^2+(Z17-Z30)^2+(Z18-Z30)^2+(Z19-Z30)^2+(Z20-Z30)^2+(Z21-Z30)^2+(Z22-Z30)^2+(Z23-Z30)^2+(Z24-Z30)^2+(Z25-Z30)^2)/14)</f>
        <v>0.59394417187164283</v>
      </c>
      <c r="AA31" s="25">
        <f>SQRT(((AA11-AA30)^2+(AA12-AA30)^2+(AA13-AA30)^2+(AA14-AA30)^2+(AA15-AA30)^2+(AA16-AA30)^2+(AA17-AA30)^2+(AA18-AA30)^2+(AA19-AA30)^2+(AA20-AA30)^2+(AA21-AA30)^2+(AA22-AA30)^2+(AA23-AA30)^2+(AA24-AA30)^2+(AA25-AA30)^2)/14)</f>
        <v>0.72893148366065252</v>
      </c>
    </row>
    <row r="32" spans="2:28" x14ac:dyDescent="0.25">
      <c r="Y32" s="24"/>
      <c r="Z32" s="25"/>
      <c r="AA32" s="25"/>
    </row>
  </sheetData>
  <mergeCells count="47">
    <mergeCell ref="Y31:Y32"/>
    <mergeCell ref="X8:X9"/>
    <mergeCell ref="W8:W9"/>
    <mergeCell ref="V8:V9"/>
    <mergeCell ref="U8:U9"/>
    <mergeCell ref="T8:T9"/>
    <mergeCell ref="K8:K9"/>
    <mergeCell ref="F7:K7"/>
    <mergeCell ref="L7:O7"/>
    <mergeCell ref="L8:M8"/>
    <mergeCell ref="N8:O8"/>
    <mergeCell ref="B3:K3"/>
    <mergeCell ref="B4:K4"/>
    <mergeCell ref="B5:K5"/>
    <mergeCell ref="F6:O6"/>
    <mergeCell ref="P6:S6"/>
    <mergeCell ref="E6:E10"/>
    <mergeCell ref="C6:C10"/>
    <mergeCell ref="P7:Q7"/>
    <mergeCell ref="R7:S7"/>
    <mergeCell ref="T6:Y7"/>
    <mergeCell ref="D6:D10"/>
    <mergeCell ref="B2:AB2"/>
    <mergeCell ref="P8:P9"/>
    <mergeCell ref="Q8:Q9"/>
    <mergeCell ref="R8:R9"/>
    <mergeCell ref="S8:S9"/>
    <mergeCell ref="F8:F9"/>
    <mergeCell ref="G8:G9"/>
    <mergeCell ref="H8:H9"/>
    <mergeCell ref="I8:I9"/>
    <mergeCell ref="J8:J9"/>
    <mergeCell ref="Y3:Z3"/>
    <mergeCell ref="AA3:AB3"/>
    <mergeCell ref="L3:X3"/>
    <mergeCell ref="B6:B10"/>
    <mergeCell ref="L4:X4"/>
    <mergeCell ref="L5:X5"/>
    <mergeCell ref="AB6:AB10"/>
    <mergeCell ref="Y4:Z4"/>
    <mergeCell ref="AA4:AB4"/>
    <mergeCell ref="AA5:AB5"/>
    <mergeCell ref="Y5:Z5"/>
    <mergeCell ref="Y8:Y9"/>
    <mergeCell ref="AA8:AA9"/>
    <mergeCell ref="Z8:Z9"/>
    <mergeCell ref="Z6:AA7"/>
  </mergeCells>
  <pageMargins left="0.511811024" right="0.511811024" top="0.78740157499999996" bottom="0.78740157499999996" header="0.31496062000000002" footer="0.3149606200000000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3"/>
  <sheetViews>
    <sheetView tabSelected="1" zoomScaleNormal="100" workbookViewId="0">
      <selection activeCell="K21" sqref="K21"/>
    </sheetView>
  </sheetViews>
  <sheetFormatPr defaultRowHeight="15" x14ac:dyDescent="0.25"/>
  <cols>
    <col min="1" max="1" width="2.7109375" customWidth="1"/>
    <col min="2" max="2" width="11.42578125" customWidth="1"/>
    <col min="3" max="3" width="30.140625" customWidth="1"/>
    <col min="4" max="9" width="14.7109375" customWidth="1"/>
  </cols>
  <sheetData>
    <row r="1" spans="2:23" ht="11.25" customHeight="1" x14ac:dyDescent="0.25"/>
    <row r="2" spans="2:23" ht="30" customHeight="1" x14ac:dyDescent="0.25">
      <c r="B2" s="19" t="s">
        <v>25</v>
      </c>
      <c r="C2" s="15" t="s">
        <v>1</v>
      </c>
      <c r="D2" s="15"/>
      <c r="E2" s="15"/>
      <c r="F2" s="15"/>
      <c r="G2" s="15"/>
      <c r="H2" s="21" t="s">
        <v>28</v>
      </c>
      <c r="I2" s="21" t="s">
        <v>29</v>
      </c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</row>
    <row r="3" spans="2:23" ht="30" customHeight="1" x14ac:dyDescent="0.25">
      <c r="B3" s="19"/>
      <c r="C3" s="15" t="s">
        <v>30</v>
      </c>
      <c r="D3" s="15"/>
      <c r="E3" s="15"/>
      <c r="F3" s="15"/>
      <c r="G3" s="15"/>
      <c r="H3" s="21" t="s">
        <v>2</v>
      </c>
      <c r="I3" s="21" t="s">
        <v>2</v>
      </c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</row>
    <row r="4" spans="2:23" ht="30" customHeight="1" x14ac:dyDescent="0.25">
      <c r="B4" s="19"/>
      <c r="C4" s="15" t="s">
        <v>26</v>
      </c>
      <c r="D4" s="15"/>
      <c r="E4" s="15" t="s">
        <v>27</v>
      </c>
      <c r="F4" s="15"/>
      <c r="G4" s="15"/>
      <c r="H4" s="21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</row>
    <row r="5" spans="2:23" ht="45" customHeight="1" x14ac:dyDescent="0.25">
      <c r="B5" s="18" t="s">
        <v>0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</row>
    <row r="6" spans="2:23" ht="30" x14ac:dyDescent="0.25">
      <c r="B6" s="2">
        <v>1</v>
      </c>
      <c r="C6" s="2" t="s">
        <v>10</v>
      </c>
      <c r="D6" s="7">
        <v>11</v>
      </c>
      <c r="E6" s="7">
        <v>11</v>
      </c>
      <c r="F6" s="6">
        <f>(E6*100)/(D18)</f>
        <v>84.615384615384613</v>
      </c>
      <c r="G6" s="6">
        <v>0.2</v>
      </c>
      <c r="H6" s="6">
        <f>F6*G6</f>
        <v>16.923076923076923</v>
      </c>
      <c r="I6" s="6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  <c r="W6" s="5"/>
    </row>
    <row r="7" spans="2:23" x14ac:dyDescent="0.25">
      <c r="B7" s="2">
        <v>2</v>
      </c>
      <c r="C7" s="2" t="s">
        <v>11</v>
      </c>
      <c r="D7" s="7">
        <v>0</v>
      </c>
      <c r="E7" s="7">
        <v>0</v>
      </c>
      <c r="F7" s="6">
        <f>(E7*100)/(D18)</f>
        <v>0</v>
      </c>
      <c r="G7" s="6">
        <v>0.5</v>
      </c>
      <c r="H7" s="6">
        <f t="shared" ref="H7:H13" si="0">F7*G7</f>
        <v>0</v>
      </c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5"/>
      <c r="U7" s="5"/>
      <c r="V7" s="5"/>
      <c r="W7" s="5"/>
    </row>
    <row r="8" spans="2:23" x14ac:dyDescent="0.25">
      <c r="B8" s="2">
        <v>3</v>
      </c>
      <c r="C8" s="2" t="s">
        <v>12</v>
      </c>
      <c r="D8" s="7">
        <v>12</v>
      </c>
      <c r="E8" s="7">
        <v>12</v>
      </c>
      <c r="F8" s="6">
        <f>(E8*100)/(D18)</f>
        <v>92.307692307692307</v>
      </c>
      <c r="G8" s="6">
        <v>0.8</v>
      </c>
      <c r="H8" s="6">
        <f t="shared" si="0"/>
        <v>73.846153846153854</v>
      </c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5"/>
      <c r="W8" s="5"/>
    </row>
    <row r="9" spans="2:23" x14ac:dyDescent="0.25">
      <c r="B9" s="2">
        <v>4</v>
      </c>
      <c r="C9" s="2" t="s">
        <v>13</v>
      </c>
      <c r="D9" s="7">
        <v>0</v>
      </c>
      <c r="E9" s="22"/>
      <c r="F9" s="6">
        <f>(D9*100)/(D18)</f>
        <v>0</v>
      </c>
      <c r="G9" s="6">
        <v>0.9</v>
      </c>
      <c r="H9" s="6">
        <f t="shared" si="0"/>
        <v>0</v>
      </c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5"/>
      <c r="U9" s="5"/>
      <c r="V9" s="5"/>
      <c r="W9" s="5"/>
    </row>
    <row r="10" spans="2:23" x14ac:dyDescent="0.25">
      <c r="B10" s="2">
        <v>5</v>
      </c>
      <c r="C10" s="2" t="s">
        <v>14</v>
      </c>
      <c r="D10" s="7">
        <v>2</v>
      </c>
      <c r="E10" s="22"/>
      <c r="F10" s="6">
        <f>(D10*100)/(D18)</f>
        <v>15.384615384615385</v>
      </c>
      <c r="G10" s="6">
        <v>1</v>
      </c>
      <c r="H10" s="6">
        <f t="shared" si="0"/>
        <v>15.384615384615385</v>
      </c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5"/>
      <c r="V10" s="5"/>
      <c r="W10" s="5"/>
    </row>
    <row r="11" spans="2:23" x14ac:dyDescent="0.25">
      <c r="B11" s="2">
        <v>6</v>
      </c>
      <c r="C11" s="2" t="s">
        <v>15</v>
      </c>
      <c r="D11" s="7">
        <v>0</v>
      </c>
      <c r="E11" s="22"/>
      <c r="F11" s="6">
        <f>(D11*100)/(D18)</f>
        <v>0</v>
      </c>
      <c r="G11" s="6">
        <v>0.5</v>
      </c>
      <c r="H11" s="6">
        <f t="shared" si="0"/>
        <v>0</v>
      </c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5"/>
      <c r="V11" s="5"/>
      <c r="W11" s="5"/>
    </row>
    <row r="12" spans="2:23" x14ac:dyDescent="0.25">
      <c r="B12" s="2">
        <v>7</v>
      </c>
      <c r="C12" s="2" t="s">
        <v>16</v>
      </c>
      <c r="D12" s="7">
        <v>2</v>
      </c>
      <c r="E12" s="22"/>
      <c r="F12" s="6">
        <f>(D12*100)/(D18)</f>
        <v>15.384615384615385</v>
      </c>
      <c r="G12" s="6">
        <v>0.3</v>
      </c>
      <c r="H12" s="6">
        <f t="shared" si="0"/>
        <v>4.615384615384615</v>
      </c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5"/>
      <c r="V12" s="5"/>
      <c r="W12" s="5"/>
    </row>
    <row r="13" spans="2:23" x14ac:dyDescent="0.25">
      <c r="B13" s="2">
        <v>8</v>
      </c>
      <c r="C13" s="2" t="s">
        <v>17</v>
      </c>
      <c r="D13" s="7">
        <v>0</v>
      </c>
      <c r="E13" s="22"/>
      <c r="F13" s="6">
        <f>(D13*100)/(D18)</f>
        <v>0</v>
      </c>
      <c r="G13" s="6">
        <v>0.6</v>
      </c>
      <c r="H13" s="6">
        <f t="shared" si="0"/>
        <v>0</v>
      </c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  <c r="U13" s="5"/>
      <c r="V13" s="5"/>
      <c r="W13" s="5"/>
    </row>
    <row r="14" spans="2:23" ht="51" customHeight="1" x14ac:dyDescent="0.25">
      <c r="B14" s="12">
        <v>9</v>
      </c>
      <c r="C14" s="12" t="s">
        <v>93</v>
      </c>
      <c r="D14" s="3" t="s">
        <v>95</v>
      </c>
      <c r="E14" s="3" t="s">
        <v>96</v>
      </c>
      <c r="F14" s="3" t="s">
        <v>97</v>
      </c>
      <c r="G14" s="3" t="s">
        <v>100</v>
      </c>
      <c r="H14" s="27">
        <f>G15</f>
        <v>0.38095238095238093</v>
      </c>
      <c r="I14" s="12"/>
      <c r="J14" s="4"/>
      <c r="K14" s="4"/>
      <c r="L14" s="4"/>
      <c r="M14" s="4"/>
      <c r="N14" s="4"/>
      <c r="O14" s="4"/>
      <c r="P14" s="4"/>
      <c r="Q14" s="4"/>
      <c r="R14" s="4"/>
      <c r="S14" s="4"/>
      <c r="T14" s="5"/>
      <c r="U14" s="5"/>
      <c r="V14" s="5"/>
      <c r="W14" s="5"/>
    </row>
    <row r="15" spans="2:23" x14ac:dyDescent="0.25">
      <c r="B15" s="12"/>
      <c r="C15" s="12"/>
      <c r="D15" s="23">
        <f>'Inventário do estado da superfí'!AA30</f>
        <v>0.2857142857142857</v>
      </c>
      <c r="E15" s="23">
        <f>'Inventário do estado da superfí'!Z30</f>
        <v>0.2857142857142857</v>
      </c>
      <c r="F15" s="23">
        <f>(D15+E15)/2</f>
        <v>0.2857142857142857</v>
      </c>
      <c r="G15" s="23">
        <f>IF(F15&lt;30,(4/3*F15),"40")</f>
        <v>0.38095238095238093</v>
      </c>
      <c r="H15" s="12"/>
      <c r="I15" s="12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  <c r="U15" s="5"/>
      <c r="V15" s="5"/>
      <c r="W15" s="5"/>
    </row>
    <row r="16" spans="2:23" ht="45" customHeight="1" x14ac:dyDescent="0.25">
      <c r="B16" s="12">
        <v>10</v>
      </c>
      <c r="C16" s="12" t="s">
        <v>18</v>
      </c>
      <c r="D16" s="3" t="s">
        <v>98</v>
      </c>
      <c r="E16" s="3" t="s">
        <v>99</v>
      </c>
      <c r="F16" s="3" t="s">
        <v>94</v>
      </c>
      <c r="G16" s="3" t="s">
        <v>101</v>
      </c>
      <c r="H16" s="27">
        <f>G17</f>
        <v>0.66143782776614768</v>
      </c>
      <c r="I16" s="12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  <c r="U16" s="5"/>
      <c r="V16" s="5"/>
      <c r="W16" s="5"/>
    </row>
    <row r="17" spans="2:23" ht="17.25" customHeight="1" x14ac:dyDescent="0.25">
      <c r="B17" s="12"/>
      <c r="C17" s="12"/>
      <c r="D17" s="23">
        <f>'Inventário do estado da superfí'!AA31</f>
        <v>0.72893148366065252</v>
      </c>
      <c r="E17" s="26">
        <f>'Inventário do estado da superfí'!Z31</f>
        <v>0.59394417187164283</v>
      </c>
      <c r="F17" s="23">
        <f>(D17+E17)/2</f>
        <v>0.66143782776614768</v>
      </c>
      <c r="G17" s="23">
        <f>IF(F17&lt;=50,F17,50)</f>
        <v>0.66143782776614768</v>
      </c>
      <c r="H17" s="27"/>
      <c r="I17" s="12"/>
      <c r="J17" s="4"/>
      <c r="K17" s="4"/>
      <c r="L17" s="4"/>
      <c r="M17" s="4"/>
      <c r="N17" s="4"/>
      <c r="O17" s="4"/>
      <c r="P17" s="4"/>
      <c r="Q17" s="4"/>
      <c r="R17" s="4"/>
      <c r="S17" s="4"/>
      <c r="T17" s="5"/>
      <c r="U17" s="5"/>
      <c r="V17" s="5"/>
      <c r="W17" s="5"/>
    </row>
    <row r="18" spans="2:23" ht="21" x14ac:dyDescent="0.25">
      <c r="B18" s="12" t="s">
        <v>23</v>
      </c>
      <c r="C18" s="12"/>
      <c r="D18" s="2">
        <v>13</v>
      </c>
      <c r="E18" s="13" t="s">
        <v>19</v>
      </c>
      <c r="F18" s="13"/>
      <c r="G18" s="13"/>
      <c r="H18" s="9">
        <f>SUM(H6:H17)</f>
        <v>111.8116209779493</v>
      </c>
      <c r="I18" s="8" t="s">
        <v>24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5"/>
      <c r="U18" s="5"/>
      <c r="V18" s="5"/>
      <c r="W18" s="5"/>
    </row>
    <row r="19" spans="2:23" ht="17.25" customHeight="1" x14ac:dyDescent="0.25">
      <c r="B19" s="12" t="s">
        <v>48</v>
      </c>
      <c r="C19" s="12"/>
      <c r="D19" s="12"/>
      <c r="E19" s="12"/>
      <c r="F19" s="12"/>
      <c r="G19" s="12"/>
      <c r="H19" s="1" t="s">
        <v>20</v>
      </c>
      <c r="I19" s="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5">
      <c r="B20" s="12"/>
      <c r="C20" s="12"/>
      <c r="D20" s="12"/>
      <c r="E20" s="12"/>
      <c r="F20" s="12"/>
      <c r="G20" s="12"/>
      <c r="H20" s="1" t="s">
        <v>21</v>
      </c>
      <c r="I20" s="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x14ac:dyDescent="0.25">
      <c r="B21" s="12"/>
      <c r="C21" s="12"/>
      <c r="D21" s="12"/>
      <c r="E21" s="12"/>
      <c r="F21" s="12"/>
      <c r="G21" s="12"/>
      <c r="H21" s="1" t="s">
        <v>22</v>
      </c>
      <c r="I21" s="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x14ac:dyDescent="0.25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x14ac:dyDescent="0.25"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x14ac:dyDescent="0.25"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2:23" x14ac:dyDescent="0.25"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23" x14ac:dyDescent="0.25"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5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2:23" x14ac:dyDescent="0.25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2:23" x14ac:dyDescent="0.25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2:23" x14ac:dyDescent="0.25"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2:23" x14ac:dyDescent="0.25"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2:23" x14ac:dyDescent="0.25"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0:23" x14ac:dyDescent="0.25"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0:23" x14ac:dyDescent="0.25"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0:23" x14ac:dyDescent="0.25"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0:23" x14ac:dyDescent="0.25"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0:23" x14ac:dyDescent="0.25"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0:23" x14ac:dyDescent="0.25"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0:23" x14ac:dyDescent="0.25"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0:23" x14ac:dyDescent="0.25"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0:23" x14ac:dyDescent="0.25"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0:23" x14ac:dyDescent="0.25"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0:23" x14ac:dyDescent="0.25"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0:23" x14ac:dyDescent="0.25"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0:23" x14ac:dyDescent="0.25"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0:23" x14ac:dyDescent="0.25"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0:23" x14ac:dyDescent="0.25"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0:23" x14ac:dyDescent="0.25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0:23" x14ac:dyDescent="0.25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0:23" x14ac:dyDescent="0.25"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0:23" x14ac:dyDescent="0.25"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0:23" x14ac:dyDescent="0.25"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0:23" x14ac:dyDescent="0.25"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0:23" x14ac:dyDescent="0.25"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0:23" x14ac:dyDescent="0.25"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0:23" x14ac:dyDescent="0.25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0:23" x14ac:dyDescent="0.25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0:23" x14ac:dyDescent="0.25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0:23" x14ac:dyDescent="0.25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0:23" x14ac:dyDescent="0.25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0:23" x14ac:dyDescent="0.25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0:23" x14ac:dyDescent="0.25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0:23" x14ac:dyDescent="0.25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0:23" x14ac:dyDescent="0.25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0:23" x14ac:dyDescent="0.25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0:23" x14ac:dyDescent="0.25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0:23" x14ac:dyDescent="0.25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0:23" x14ac:dyDescent="0.25"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0:23" x14ac:dyDescent="0.25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0:23" x14ac:dyDescent="0.25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0:23" x14ac:dyDescent="0.25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0:23" x14ac:dyDescent="0.25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0:23" x14ac:dyDescent="0.25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0:23" x14ac:dyDescent="0.25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0:23" x14ac:dyDescent="0.25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0:23" x14ac:dyDescent="0.25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0:23" x14ac:dyDescent="0.25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0:23" x14ac:dyDescent="0.25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0:23" x14ac:dyDescent="0.25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0:23" x14ac:dyDescent="0.25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0:23" x14ac:dyDescent="0.25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0:23" x14ac:dyDescent="0.25"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0:23" x14ac:dyDescent="0.25"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</sheetData>
  <mergeCells count="16">
    <mergeCell ref="B19:G21"/>
    <mergeCell ref="B18:C18"/>
    <mergeCell ref="E18:G18"/>
    <mergeCell ref="B2:B4"/>
    <mergeCell ref="C2:G2"/>
    <mergeCell ref="C3:G3"/>
    <mergeCell ref="C4:D4"/>
    <mergeCell ref="E4:G4"/>
    <mergeCell ref="C14:C15"/>
    <mergeCell ref="B14:B15"/>
    <mergeCell ref="H14:H15"/>
    <mergeCell ref="I14:I15"/>
    <mergeCell ref="B16:B17"/>
    <mergeCell ref="C16:C17"/>
    <mergeCell ref="H16:H17"/>
    <mergeCell ref="I16:I17"/>
  </mergeCells>
  <pageMargins left="0.511811024" right="0.511811024" top="0.78740157499999996" bottom="0.78740157499999996" header="0.31496062000000002" footer="0.31496062000000002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Inventário do estado da superfí</vt:lpstr>
      <vt:lpstr>Planilha de cálculo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</cp:lastModifiedBy>
  <cp:lastPrinted>2024-10-21T00:28:55Z</cp:lastPrinted>
  <dcterms:created xsi:type="dcterms:W3CDTF">2024-10-16T13:46:08Z</dcterms:created>
  <dcterms:modified xsi:type="dcterms:W3CDTF">2024-10-21T02:25:09Z</dcterms:modified>
</cp:coreProperties>
</file>